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66925"/>
  <mc:AlternateContent xmlns:mc="http://schemas.openxmlformats.org/markup-compatibility/2006">
    <mc:Choice Requires="x15">
      <x15ac:absPath xmlns:x15ac="http://schemas.microsoft.com/office/spreadsheetml/2010/11/ac" url="C:\Users\sonia.maria\Desktop\TELECOM\"/>
    </mc:Choice>
  </mc:AlternateContent>
  <xr:revisionPtr revIDLastSave="0" documentId="13_ncr:1_{CC57E068-574A-4A1A-A9B6-391EF7C0AEEE}" xr6:coauthVersionLast="47" xr6:coauthVersionMax="47" xr10:uidLastSave="{00000000-0000-0000-0000-000000000000}"/>
  <bookViews>
    <workbookView xWindow="-120" yWindow="-120" windowWidth="29040" windowHeight="15720" tabRatio="944" firstSheet="3" activeTab="5" xr2:uid="{00000000-000D-0000-FFFF-FFFF00000000}"/>
  </bookViews>
  <sheets>
    <sheet name="Tutorial de Preenchimento" sheetId="111" r:id="rId1"/>
    <sheet name="Encargos_Rescisão_Prof Ausente" sheetId="36" r:id="rId2"/>
    <sheet name="Custos Indiretos Tributos Lucro" sheetId="37" r:id="rId3"/>
    <sheet name="Legenda Postos de Trabalho" sheetId="48" r:id="rId4"/>
    <sheet name="RESUMO" sheetId="92" r:id="rId5"/>
    <sheet name="Supervisor" sheetId="38" r:id="rId6"/>
    <sheet name="Técnico CFT" sheetId="60" r:id="rId7"/>
    <sheet name="Motorista" sheetId="114" r:id="rId8"/>
    <sheet name="EPI's_EPC's_Uniforme" sheetId="88" r:id="rId9"/>
    <sheet name="Insumos" sheetId="86" r:id="rId10"/>
    <sheet name="Ferramentas Individuais" sheetId="91" r:id="rId11"/>
    <sheet name="Ferramentas Uso Geral" sheetId="113" r:id="rId12"/>
    <sheet name="Veículos" sheetId="112" r:id="rId13"/>
    <sheet name="Serviços sob Demanda" sheetId="109" r:id="rId14"/>
    <sheet name="Material" sheetId="107" r:id="rId15"/>
    <sheet name="Proposta Pro-forma" sheetId="71" r:id="rId16"/>
  </sheets>
  <externalReferences>
    <externalReference r:id="rId17"/>
    <externalReference r:id="rId18"/>
  </externalReferences>
  <definedNames>
    <definedName name="_1Excel_BuiltIn_Print_Area_2_1" localSheetId="15">!#REF!</definedName>
    <definedName name="_1Excel_BuiltIn_Print_Area_2_1">!#REF!</definedName>
    <definedName name="_2Excel_BuiltIn_Print_Area_3_1" localSheetId="15">!#REF!</definedName>
    <definedName name="_2Excel_BuiltIn_Print_Area_3_1">!#REF!</definedName>
    <definedName name="_fill1" hidden="1">#N/A</definedName>
    <definedName name="_xlnm._FilterDatabase" localSheetId="10" hidden="1">'Ferramentas Individuais'!$B$9:$I$37</definedName>
    <definedName name="_xlnm._FilterDatabase" localSheetId="11" hidden="1">'Ferramentas Uso Geral'!$B$10:$I$46</definedName>
    <definedName name="_xlnm._FilterDatabase" localSheetId="9" hidden="1">Insumos!$B$11:$G$54</definedName>
    <definedName name="_xlnm._FilterDatabase" localSheetId="3" hidden="1">'Legenda Postos de Trabalho'!$B$3:$H$7</definedName>
    <definedName name="_xlnm._FilterDatabase" localSheetId="4" hidden="1">RESUMO!$B$5:$J$7</definedName>
    <definedName name="_xlnm._FilterDatabase" localSheetId="13" hidden="1">'Serviços sob Demanda'!$B$4:$H$11</definedName>
    <definedName name="_xlnm._FilterDatabase" hidden="1">#N/A</definedName>
    <definedName name="_ipi1" localSheetId="2">#REF!</definedName>
    <definedName name="_ipi1" localSheetId="1">#REF!</definedName>
    <definedName name="_ipi1" localSheetId="3">#REF!</definedName>
    <definedName name="_ipi1" localSheetId="7">#REF!</definedName>
    <definedName name="_ipi1" localSheetId="15">#REF!</definedName>
    <definedName name="_ipi1" localSheetId="5">#REF!</definedName>
    <definedName name="_ipi1" localSheetId="6">#REF!</definedName>
    <definedName name="_ipi1">#REF!</definedName>
    <definedName name="_Order1" hidden="1">255</definedName>
    <definedName name="_Order2" hidden="1">255</definedName>
    <definedName name="A">#REF!</definedName>
    <definedName name="ALÍQUOTA">'[1]Tabela de ANS'!$K$14*'[1]Tabela de ANS'!$J$14</definedName>
    <definedName name="ALÍQUOTAII">'[1]Tabela de ANS'!$E$14*'[1]Tabela de ANS'!$D$14</definedName>
    <definedName name="ArComprimido" hidden="1">{"'Estimativa de Lançamento-JAN'!$A$1:$AI$85"}</definedName>
    <definedName name="Area">'[2]Relatório Serviços de DEMANDA'!$T$3:$T$5</definedName>
    <definedName name="_xlnm.Print_Area" localSheetId="8">'EPI''s_EPC''s_Uniforme'!$A$1:$T$26</definedName>
    <definedName name="_xlnm.Print_Area" localSheetId="3">'Legenda Postos de Trabalho'!$A$1:$H$11</definedName>
    <definedName name="_xlnm.Print_Area" localSheetId="7">Motorista!$B$1:$Q$143</definedName>
    <definedName name="_xlnm.Print_Area" localSheetId="15">'Proposta Pro-forma'!$B$2:$F$23</definedName>
    <definedName name="_xlnm.Print_Area" localSheetId="4">RESUMO!$A$1:$J$15</definedName>
    <definedName name="_xlnm.Print_Area" localSheetId="13">'Serviços sob Demanda'!$A$1:$H$11</definedName>
    <definedName name="_xlnm.Print_Area" localSheetId="5">Supervisor!$B$1:$G$144</definedName>
    <definedName name="_xlnm.Print_Area" localSheetId="6">'Técnico CFT'!$B$1:$Q$143</definedName>
    <definedName name="base" localSheetId="2">#REF!</definedName>
    <definedName name="base" localSheetId="1">#REF!</definedName>
    <definedName name="base" localSheetId="3">#REF!</definedName>
    <definedName name="base" localSheetId="7">#REF!</definedName>
    <definedName name="base" localSheetId="15">#REF!</definedName>
    <definedName name="base" localSheetId="5">#REF!</definedName>
    <definedName name="base" localSheetId="6">#REF!</definedName>
    <definedName name="base">#REF!</definedName>
    <definedName name="CAMINHÃO" localSheetId="2">#REF!</definedName>
    <definedName name="CAMINHÃO" localSheetId="7">#REF!</definedName>
    <definedName name="CAMINHÃO" localSheetId="15">#REF!</definedName>
    <definedName name="CAMINHÃO" localSheetId="5">#REF!</definedName>
    <definedName name="CAMINHÃO" localSheetId="6">#REF!</definedName>
    <definedName name="CAMINHÃO">#REF!</definedName>
    <definedName name="CPMF" localSheetId="15">!#REF!</definedName>
    <definedName name="CPMF">!#REF!</definedName>
    <definedName name="DFSFSDFS" localSheetId="7">#REF!</definedName>
    <definedName name="DFSFSDFS" localSheetId="15">#REF!</definedName>
    <definedName name="DFSFSDFS" localSheetId="5">#REF!</definedName>
    <definedName name="DFSFSDFS" localSheetId="6">#REF!</definedName>
    <definedName name="DFSFSDFS">#REF!</definedName>
    <definedName name="drtrt" hidden="1">{"'Estimativa de Lançamento-JAN'!$A$1:$AI$85"}</definedName>
    <definedName name="Fator" localSheetId="7">#REF!</definedName>
    <definedName name="Fator" localSheetId="15">#REF!</definedName>
    <definedName name="Fator" localSheetId="5">#REF!</definedName>
    <definedName name="Fator" localSheetId="6">#REF!</definedName>
    <definedName name="Fator">#REF!</definedName>
    <definedName name="fdnhgf" hidden="1">{"'Estimativa de Lançamento-JAN'!$A$1:$AI$85"}</definedName>
    <definedName name="fghfh" hidden="1">{"'Estimativa de Lançamento-JAN'!$A$1:$AI$85"}</definedName>
    <definedName name="Funções" localSheetId="7">#REF!</definedName>
    <definedName name="Funções" localSheetId="15">#REF!</definedName>
    <definedName name="Funções" localSheetId="5">#REF!</definedName>
    <definedName name="Funções" localSheetId="6">#REF!</definedName>
    <definedName name="Funções">#REF!</definedName>
    <definedName name="G" localSheetId="7">#REF!</definedName>
    <definedName name="G" localSheetId="15">#REF!</definedName>
    <definedName name="G" localSheetId="5">#REF!</definedName>
    <definedName name="G" localSheetId="6">#REF!</definedName>
    <definedName name="G">#REF!</definedName>
    <definedName name="geral" hidden="1">#N/A</definedName>
    <definedName name="GFGD">#REF!</definedName>
    <definedName name="ghjg" hidden="1">{"'Estimativa de Lançamento-JAN'!$A$1:$AI$85"}</definedName>
    <definedName name="hhhhh" localSheetId="7">#REF!</definedName>
    <definedName name="hhhhh" localSheetId="15">#REF!</definedName>
    <definedName name="hhhhh" localSheetId="5">#REF!</definedName>
    <definedName name="hhhhh" localSheetId="6">#REF!</definedName>
    <definedName name="hhhhh">#REF!</definedName>
    <definedName name="HTML_CodePage" hidden="1">1252</definedName>
    <definedName name="HTML_Control" hidden="1">{"'Estimativa de Lançamento-JAN'!$A$1:$AI$85"}</definedName>
    <definedName name="HTML_Description" hidden="1">""</definedName>
    <definedName name="HTML_Email" hidden="1">""</definedName>
    <definedName name="HTML_Header" hidden="1">"Estimativa de Lançamento-JAN"</definedName>
    <definedName name="HTML_LastUpdate" hidden="1">"03/01/01"</definedName>
    <definedName name="HTML_LineAfter" hidden="1">FALSE</definedName>
    <definedName name="HTML_LineBefore" hidden="1">FALSE</definedName>
    <definedName name="HTML_Name" hidden="1">"CAMARGO CORREA"</definedName>
    <definedName name="HTML_OBDlg2" hidden="1">TRUE</definedName>
    <definedName name="HTML_OBDlg4" hidden="1">TRUE</definedName>
    <definedName name="HTML_OS" hidden="1">0</definedName>
    <definedName name="HTML_PathFile" hidden="1">"Y:\Producao de Concreto\Meus documentos\Aylton\Roberto\MeuHTML.htm"</definedName>
    <definedName name="HTML_Title" hidden="1">"Previsão Lançamento Concreto"</definedName>
    <definedName name="HTML2_CONTROL" hidden="1">{"'Estimativa de Lançamento-JAN'!$A$1:$AI$85"}</definedName>
    <definedName name="HTML3_CONTROL" hidden="1">{"'Estimativa de Lançamento-JAN'!$A$1:$AI$85"}</definedName>
    <definedName name="ipi" localSheetId="7">#REF!</definedName>
    <definedName name="ipi" localSheetId="15">#REF!</definedName>
    <definedName name="ipi" localSheetId="5">#REF!</definedName>
    <definedName name="ipi" localSheetId="6">#REF!</definedName>
    <definedName name="ipi">#REF!</definedName>
    <definedName name="MAIS">#REF!</definedName>
    <definedName name="MENOS" localSheetId="7">#REF!</definedName>
    <definedName name="MENOS" localSheetId="15">#REF!</definedName>
    <definedName name="MENOS" localSheetId="5">#REF!</definedName>
    <definedName name="MENOS" localSheetId="6">#REF!</definedName>
    <definedName name="MENOS">#REF!</definedName>
    <definedName name="MM">'[2]Relatório Serviços de DEMANDA'!#REF!</definedName>
    <definedName name="Motos" localSheetId="7">#REF!</definedName>
    <definedName name="Motos" localSheetId="15">#REF!</definedName>
    <definedName name="Motos" localSheetId="5">#REF!</definedName>
    <definedName name="Motos" localSheetId="6">#REF!</definedName>
    <definedName name="Motos">#REF!</definedName>
    <definedName name="Multiplicador" localSheetId="7">#REF!</definedName>
    <definedName name="Multiplicador" localSheetId="15">#REF!</definedName>
    <definedName name="Multiplicador" localSheetId="5">#REF!</definedName>
    <definedName name="Multiplicador" localSheetId="6">#REF!</definedName>
    <definedName name="Multiplicador">#REF!</definedName>
    <definedName name="PRECO" localSheetId="7">#REF!</definedName>
    <definedName name="PRECO" localSheetId="15">#REF!</definedName>
    <definedName name="PRECO" localSheetId="5">#REF!</definedName>
    <definedName name="PRECO" localSheetId="6">#REF!</definedName>
    <definedName name="PRECO">#REF!</definedName>
    <definedName name="REGULADORA" localSheetId="7">#REF!</definedName>
    <definedName name="REGULADORA" localSheetId="15">#REF!</definedName>
    <definedName name="REGULADORA" localSheetId="5">#REF!</definedName>
    <definedName name="REGULADORA" localSheetId="6">#REF!</definedName>
    <definedName name="REGULADORA">#REF!</definedName>
    <definedName name="SD">#REF!</definedName>
    <definedName name="sdfsd" hidden="1">{"'Estimativa de Lançamento-JAN'!$A$1:$AI$85"}</definedName>
    <definedName name="SOMA" localSheetId="7">#REF!</definedName>
    <definedName name="SOMA" localSheetId="15">#REF!</definedName>
    <definedName name="SOMA" localSheetId="5">#REF!</definedName>
    <definedName name="SOMA" localSheetId="6">#REF!</definedName>
    <definedName name="SOMA">#REF!</definedName>
    <definedName name="SUPERVISOR">#REF!</definedName>
    <definedName name="Total" localSheetId="7">#REF!</definedName>
    <definedName name="Total" localSheetId="15">#REF!</definedName>
    <definedName name="Total" localSheetId="5">#REF!</definedName>
    <definedName name="Total" localSheetId="6">#REF!</definedName>
    <definedName name="Total">#REF!</definedName>
    <definedName name="TOTALCLP03" localSheetId="7">#REF!</definedName>
    <definedName name="TOTALCLP03" localSheetId="15">#REF!</definedName>
    <definedName name="TOTALCLP03" localSheetId="5">#REF!</definedName>
    <definedName name="TOTALCLP03" localSheetId="6">#REF!</definedName>
    <definedName name="TOTALCLP03">#REF!</definedName>
    <definedName name="z" hidden="1">{"'Estimativa de Lançamento-JAN'!$A$1:$AI$85"}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1" i="114" l="1"/>
  <c r="F61" i="114" s="1"/>
  <c r="C61" i="114"/>
  <c r="E61" i="60"/>
  <c r="F61" i="60" s="1"/>
  <c r="C61" i="60"/>
  <c r="E62" i="38" l="1"/>
  <c r="F62" i="38" s="1"/>
  <c r="C62" i="38"/>
  <c r="F7" i="48"/>
  <c r="E7" i="48"/>
  <c r="G10" i="92"/>
  <c r="F10" i="92"/>
  <c r="F141" i="114"/>
  <c r="C8" i="92"/>
  <c r="E8" i="92"/>
  <c r="F8" i="92"/>
  <c r="G8" i="92"/>
  <c r="D21" i="114"/>
  <c r="C138" i="114" l="1"/>
  <c r="C136" i="114"/>
  <c r="C135" i="114"/>
  <c r="C134" i="114"/>
  <c r="C133" i="114"/>
  <c r="C132" i="114"/>
  <c r="E118" i="114"/>
  <c r="E117" i="114"/>
  <c r="E116" i="114"/>
  <c r="E115" i="114"/>
  <c r="E113" i="114"/>
  <c r="E112" i="114"/>
  <c r="E92" i="114"/>
  <c r="E88" i="114"/>
  <c r="E87" i="114"/>
  <c r="E86" i="114"/>
  <c r="E85" i="114"/>
  <c r="E84" i="114"/>
  <c r="E83" i="114"/>
  <c r="E78" i="114"/>
  <c r="E77" i="114"/>
  <c r="E76" i="114"/>
  <c r="E75" i="114"/>
  <c r="E74" i="114"/>
  <c r="E73" i="114"/>
  <c r="F60" i="114"/>
  <c r="C60" i="114"/>
  <c r="F59" i="114"/>
  <c r="C59" i="114"/>
  <c r="F58" i="114"/>
  <c r="C58" i="114"/>
  <c r="F57" i="114"/>
  <c r="F56" i="114"/>
  <c r="E54" i="114"/>
  <c r="F54" i="114" s="1"/>
  <c r="E53" i="114"/>
  <c r="E49" i="114"/>
  <c r="E48" i="114"/>
  <c r="E47" i="114"/>
  <c r="E46" i="114"/>
  <c r="E45" i="114"/>
  <c r="E44" i="114"/>
  <c r="E43" i="114"/>
  <c r="E42" i="114"/>
  <c r="E37" i="114"/>
  <c r="E36" i="114"/>
  <c r="F27" i="114"/>
  <c r="F25" i="114"/>
  <c r="B21" i="114"/>
  <c r="D19" i="114"/>
  <c r="C16" i="114"/>
  <c r="C60" i="38"/>
  <c r="I13" i="113"/>
  <c r="I14" i="113"/>
  <c r="I15" i="113"/>
  <c r="I16" i="113"/>
  <c r="I17" i="113"/>
  <c r="I18" i="113"/>
  <c r="I19" i="113"/>
  <c r="I20" i="113"/>
  <c r="I21" i="113"/>
  <c r="I22" i="113"/>
  <c r="I23" i="113"/>
  <c r="I24" i="113"/>
  <c r="I25" i="113"/>
  <c r="I26" i="113"/>
  <c r="I27" i="113"/>
  <c r="I28" i="113"/>
  <c r="I29" i="113"/>
  <c r="I30" i="113"/>
  <c r="I31" i="113"/>
  <c r="I32" i="113"/>
  <c r="I33" i="113"/>
  <c r="I34" i="113"/>
  <c r="I35" i="113"/>
  <c r="I36" i="113"/>
  <c r="I37" i="113"/>
  <c r="I38" i="113"/>
  <c r="I39" i="113"/>
  <c r="I40" i="113"/>
  <c r="I41" i="113"/>
  <c r="I42" i="113"/>
  <c r="I43" i="113"/>
  <c r="I44" i="113"/>
  <c r="I12" i="113"/>
  <c r="I35" i="91"/>
  <c r="I11" i="91"/>
  <c r="H36" i="91"/>
  <c r="E121" i="114" l="1"/>
  <c r="E50" i="114"/>
  <c r="E79" i="114"/>
  <c r="E89" i="114"/>
  <c r="F32" i="114"/>
  <c r="F49" i="114" s="1"/>
  <c r="F53" i="114"/>
  <c r="F60" i="60"/>
  <c r="C60" i="60"/>
  <c r="F61" i="38"/>
  <c r="C61" i="38"/>
  <c r="F59" i="60"/>
  <c r="C59" i="60"/>
  <c r="F58" i="60"/>
  <c r="C58" i="60"/>
  <c r="F60" i="38"/>
  <c r="F59" i="38"/>
  <c r="C59" i="38"/>
  <c r="B9" i="109"/>
  <c r="C15" i="71"/>
  <c r="F62" i="114" l="1"/>
  <c r="F68" i="114" s="1"/>
  <c r="F43" i="114"/>
  <c r="F46" i="114"/>
  <c r="F92" i="114"/>
  <c r="F93" i="114" s="1"/>
  <c r="F98" i="114" s="1"/>
  <c r="F87" i="114"/>
  <c r="F84" i="114"/>
  <c r="F78" i="114"/>
  <c r="F75" i="114"/>
  <c r="F37" i="114"/>
  <c r="F48" i="114"/>
  <c r="F88" i="114"/>
  <c r="F85" i="114"/>
  <c r="F76" i="114"/>
  <c r="F73" i="114"/>
  <c r="F36" i="114"/>
  <c r="F47" i="114"/>
  <c r="F44" i="114"/>
  <c r="F132" i="114"/>
  <c r="F86" i="114"/>
  <c r="F83" i="114"/>
  <c r="F77" i="114"/>
  <c r="F74" i="114"/>
  <c r="F45" i="114"/>
  <c r="F42" i="114"/>
  <c r="G32" i="113"/>
  <c r="F50" i="114" l="1"/>
  <c r="F67" i="114" s="1"/>
  <c r="F89" i="114"/>
  <c r="F97" i="114" s="1"/>
  <c r="F99" i="114" s="1"/>
  <c r="F135" i="114" s="1"/>
  <c r="F79" i="114"/>
  <c r="F134" i="114" s="1"/>
  <c r="E54" i="86"/>
  <c r="B5" i="109" l="1"/>
  <c r="F53" i="86"/>
  <c r="D53" i="86"/>
  <c r="F17" i="112"/>
  <c r="H17" i="112" s="1"/>
  <c r="G53" i="86" l="1"/>
  <c r="G44" i="113" l="1"/>
  <c r="G43" i="113"/>
  <c r="G42" i="113"/>
  <c r="G37" i="113"/>
  <c r="G38" i="113"/>
  <c r="G39" i="113"/>
  <c r="G40" i="113"/>
  <c r="G41" i="113"/>
  <c r="G36" i="113"/>
  <c r="G35" i="113"/>
  <c r="G34" i="113"/>
  <c r="G31" i="113"/>
  <c r="G30" i="113"/>
  <c r="G29" i="113"/>
  <c r="G33" i="113"/>
  <c r="G35" i="91"/>
  <c r="E25" i="88"/>
  <c r="E19" i="88"/>
  <c r="E20" i="88"/>
  <c r="E21" i="88"/>
  <c r="E22" i="88"/>
  <c r="E23" i="88"/>
  <c r="E18" i="88"/>
  <c r="E12" i="88"/>
  <c r="E13" i="88"/>
  <c r="E14" i="88"/>
  <c r="E15" i="88"/>
  <c r="E16" i="88"/>
  <c r="E11" i="88"/>
  <c r="B8" i="107" l="1"/>
  <c r="G28" i="113"/>
  <c r="G27" i="113"/>
  <c r="G26" i="113"/>
  <c r="G25" i="113"/>
  <c r="G24" i="113"/>
  <c r="G23" i="113"/>
  <c r="G22" i="113"/>
  <c r="G21" i="113"/>
  <c r="G20" i="113"/>
  <c r="G19" i="113"/>
  <c r="G18" i="113"/>
  <c r="G17" i="113"/>
  <c r="G16" i="113"/>
  <c r="G15" i="113"/>
  <c r="G14" i="113"/>
  <c r="G13" i="113"/>
  <c r="G12" i="113"/>
  <c r="G45" i="113" l="1"/>
  <c r="I45" i="113"/>
  <c r="I7" i="113" s="1"/>
  <c r="I8" i="113" s="1"/>
  <c r="F57" i="60" l="1"/>
  <c r="D21" i="60"/>
  <c r="F58" i="38"/>
  <c r="D15" i="60"/>
  <c r="E7" i="92"/>
  <c r="C14" i="114" s="1"/>
  <c r="F7" i="92"/>
  <c r="G7" i="92"/>
  <c r="C7" i="92"/>
  <c r="F13" i="86" l="1"/>
  <c r="G13" i="86" l="1"/>
  <c r="C16" i="60"/>
  <c r="D19" i="60"/>
  <c r="H18" i="112" l="1"/>
  <c r="H14" i="112" l="1"/>
  <c r="H13" i="112"/>
  <c r="E54" i="60"/>
  <c r="F54" i="60" s="1"/>
  <c r="E55" i="38"/>
  <c r="F55" i="38" s="1"/>
  <c r="F56" i="60"/>
  <c r="F57" i="38" l="1"/>
  <c r="E53" i="60"/>
  <c r="E54" i="38"/>
  <c r="B22" i="36" l="1"/>
  <c r="F15" i="86" l="1"/>
  <c r="G15" i="86" s="1"/>
  <c r="F16" i="86"/>
  <c r="G16" i="86" s="1"/>
  <c r="F17" i="86"/>
  <c r="G17" i="86" s="1"/>
  <c r="F18" i="86"/>
  <c r="G18" i="86" s="1"/>
  <c r="F19" i="86"/>
  <c r="G19" i="86" s="1"/>
  <c r="F20" i="86"/>
  <c r="G20" i="86" s="1"/>
  <c r="F21" i="86"/>
  <c r="G21" i="86" s="1"/>
  <c r="F22" i="86"/>
  <c r="G22" i="86" s="1"/>
  <c r="F23" i="86"/>
  <c r="G23" i="86" s="1"/>
  <c r="F24" i="86"/>
  <c r="G24" i="86" s="1"/>
  <c r="F25" i="86"/>
  <c r="G25" i="86" s="1"/>
  <c r="F26" i="86"/>
  <c r="G26" i="86" s="1"/>
  <c r="F27" i="86"/>
  <c r="G27" i="86" s="1"/>
  <c r="F28" i="86"/>
  <c r="G28" i="86" s="1"/>
  <c r="F29" i="86"/>
  <c r="G29" i="86" s="1"/>
  <c r="F30" i="86"/>
  <c r="G30" i="86" s="1"/>
  <c r="F31" i="86"/>
  <c r="G31" i="86" s="1"/>
  <c r="F32" i="86"/>
  <c r="G32" i="86" s="1"/>
  <c r="F33" i="86"/>
  <c r="G33" i="86" s="1"/>
  <c r="F34" i="86"/>
  <c r="G34" i="86" s="1"/>
  <c r="F35" i="86"/>
  <c r="G35" i="86" s="1"/>
  <c r="F36" i="86"/>
  <c r="G36" i="86" s="1"/>
  <c r="F37" i="86"/>
  <c r="G37" i="86" s="1"/>
  <c r="F38" i="86"/>
  <c r="G38" i="86" s="1"/>
  <c r="F39" i="86"/>
  <c r="G39" i="86" s="1"/>
  <c r="F40" i="86"/>
  <c r="G40" i="86" s="1"/>
  <c r="F41" i="86"/>
  <c r="G41" i="86" s="1"/>
  <c r="F42" i="86"/>
  <c r="G42" i="86" s="1"/>
  <c r="F43" i="86"/>
  <c r="G43" i="86" s="1"/>
  <c r="F44" i="86"/>
  <c r="G44" i="86" s="1"/>
  <c r="F45" i="86"/>
  <c r="G45" i="86" s="1"/>
  <c r="F46" i="86"/>
  <c r="G46" i="86" s="1"/>
  <c r="F47" i="86"/>
  <c r="G47" i="86" s="1"/>
  <c r="F48" i="86"/>
  <c r="G48" i="86" s="1"/>
  <c r="F49" i="86"/>
  <c r="G49" i="86" s="1"/>
  <c r="F50" i="86"/>
  <c r="G50" i="86" s="1"/>
  <c r="F51" i="86"/>
  <c r="G51" i="86" s="1"/>
  <c r="F52" i="86"/>
  <c r="G52" i="86" s="1"/>
  <c r="F14" i="86" l="1"/>
  <c r="F54" i="86" s="1"/>
  <c r="G8" i="86" s="1"/>
  <c r="G9" i="86" s="1"/>
  <c r="B21" i="38"/>
  <c r="F28" i="38" s="1"/>
  <c r="B21" i="60" l="1"/>
  <c r="E6" i="92"/>
  <c r="C14" i="38" l="1"/>
  <c r="E118" i="60" l="1"/>
  <c r="E119" i="38"/>
  <c r="F25" i="60" l="1"/>
  <c r="F53" i="60" s="1"/>
  <c r="F62" i="60" s="1"/>
  <c r="F27" i="60"/>
  <c r="D21" i="38" l="1"/>
  <c r="F26" i="38" s="1"/>
  <c r="F54" i="38" s="1"/>
  <c r="F63" i="38" s="1"/>
  <c r="D4" i="71" l="1"/>
  <c r="B4" i="71"/>
  <c r="C14" i="60"/>
  <c r="B11" i="60"/>
  <c r="G6" i="92"/>
  <c r="F6" i="92"/>
  <c r="C6" i="92"/>
  <c r="I6" i="113" l="1"/>
  <c r="I9" i="113" s="1"/>
  <c r="F105" i="114" s="1"/>
  <c r="B11" i="38"/>
  <c r="F142" i="38"/>
  <c r="F141" i="60"/>
  <c r="F106" i="38" l="1"/>
  <c r="F105" i="60"/>
  <c r="I6" i="91"/>
  <c r="H12" i="112"/>
  <c r="H15" i="112" s="1"/>
  <c r="F106" i="114" s="1"/>
  <c r="E13" i="91" l="1"/>
  <c r="I13" i="91" s="1"/>
  <c r="E19" i="91"/>
  <c r="I19" i="91" s="1"/>
  <c r="E25" i="91"/>
  <c r="I25" i="91" s="1"/>
  <c r="E31" i="91"/>
  <c r="I31" i="91" s="1"/>
  <c r="E14" i="91"/>
  <c r="I14" i="91" s="1"/>
  <c r="E20" i="91"/>
  <c r="I20" i="91" s="1"/>
  <c r="E26" i="91"/>
  <c r="I26" i="91" s="1"/>
  <c r="E32" i="91"/>
  <c r="I32" i="91" s="1"/>
  <c r="E15" i="91"/>
  <c r="I15" i="91" s="1"/>
  <c r="E21" i="91"/>
  <c r="I21" i="91" s="1"/>
  <c r="E27" i="91"/>
  <c r="I27" i="91" s="1"/>
  <c r="E16" i="91"/>
  <c r="I16" i="91" s="1"/>
  <c r="E22" i="91"/>
  <c r="I22" i="91" s="1"/>
  <c r="E34" i="91"/>
  <c r="I34" i="91" s="1"/>
  <c r="E17" i="91"/>
  <c r="I17" i="91" s="1"/>
  <c r="E23" i="91"/>
  <c r="I23" i="91" s="1"/>
  <c r="E29" i="91"/>
  <c r="I29" i="91" s="1"/>
  <c r="E12" i="91"/>
  <c r="I12" i="91" s="1"/>
  <c r="E18" i="91"/>
  <c r="I18" i="91" s="1"/>
  <c r="E24" i="91"/>
  <c r="I24" i="91" s="1"/>
  <c r="E30" i="91"/>
  <c r="I30" i="91" s="1"/>
  <c r="E33" i="91"/>
  <c r="I33" i="91" s="1"/>
  <c r="E28" i="91"/>
  <c r="I28" i="91" s="1"/>
  <c r="F106" i="60"/>
  <c r="F107" i="38"/>
  <c r="I36" i="91" l="1"/>
  <c r="G33" i="91"/>
  <c r="G30" i="91"/>
  <c r="G23" i="91"/>
  <c r="G21" i="91"/>
  <c r="G31" i="91"/>
  <c r="G27" i="91"/>
  <c r="G24" i="91"/>
  <c r="G17" i="91"/>
  <c r="G15" i="91"/>
  <c r="G25" i="91"/>
  <c r="G18" i="91"/>
  <c r="G34" i="91"/>
  <c r="G32" i="91"/>
  <c r="G19" i="91"/>
  <c r="G14" i="91"/>
  <c r="G12" i="91"/>
  <c r="G22" i="91"/>
  <c r="G26" i="91"/>
  <c r="G13" i="91"/>
  <c r="G29" i="91"/>
  <c r="G28" i="91"/>
  <c r="G11" i="91"/>
  <c r="G16" i="91"/>
  <c r="G20" i="91"/>
  <c r="G36" i="91" l="1"/>
  <c r="I7" i="91" l="1"/>
  <c r="G14" i="86"/>
  <c r="G54" i="86" s="1"/>
  <c r="I8" i="91" l="1"/>
  <c r="F104" i="114" s="1"/>
  <c r="F104" i="60"/>
  <c r="F105" i="38" l="1"/>
  <c r="D10" i="37"/>
  <c r="H10" i="37"/>
  <c r="H5" i="109" l="1"/>
  <c r="H8" i="107"/>
  <c r="H9" i="107" s="1"/>
  <c r="C138" i="60"/>
  <c r="C136" i="60"/>
  <c r="C135" i="60"/>
  <c r="C134" i="60"/>
  <c r="C133" i="60"/>
  <c r="C132" i="60"/>
  <c r="E117" i="60"/>
  <c r="E116" i="60"/>
  <c r="E115" i="60"/>
  <c r="E113" i="60"/>
  <c r="E112" i="60"/>
  <c r="E92" i="60"/>
  <c r="E88" i="60"/>
  <c r="E76" i="60"/>
  <c r="F68" i="60"/>
  <c r="E49" i="60"/>
  <c r="E48" i="60"/>
  <c r="E47" i="60"/>
  <c r="E46" i="60"/>
  <c r="E45" i="60"/>
  <c r="E44" i="60"/>
  <c r="E43" i="60"/>
  <c r="E42" i="60"/>
  <c r="E37" i="60"/>
  <c r="F32" i="60"/>
  <c r="H9" i="109" l="1"/>
  <c r="H10" i="109" s="1"/>
  <c r="J12" i="92" s="1"/>
  <c r="H6" i="109"/>
  <c r="J11" i="92" s="1"/>
  <c r="E121" i="60"/>
  <c r="E50" i="60"/>
  <c r="F48" i="60"/>
  <c r="F92" i="60"/>
  <c r="F93" i="60" s="1"/>
  <c r="F98" i="60" s="1"/>
  <c r="F46" i="60"/>
  <c r="F44" i="60"/>
  <c r="F42" i="60"/>
  <c r="F49" i="60"/>
  <c r="F47" i="60"/>
  <c r="F43" i="60"/>
  <c r="F45" i="60"/>
  <c r="F37" i="60"/>
  <c r="F132" i="60"/>
  <c r="F76" i="60"/>
  <c r="F88" i="60"/>
  <c r="K11" i="92" l="1"/>
  <c r="I11" i="92"/>
  <c r="I12" i="92"/>
  <c r="K12" i="92"/>
  <c r="F50" i="60"/>
  <c r="F67" i="60" s="1"/>
  <c r="C139" i="38" l="1"/>
  <c r="C137" i="38"/>
  <c r="C136" i="38"/>
  <c r="C135" i="38"/>
  <c r="C134" i="38"/>
  <c r="C133" i="38"/>
  <c r="E118" i="38"/>
  <c r="E117" i="38"/>
  <c r="E116" i="38"/>
  <c r="E114" i="38"/>
  <c r="E113" i="38"/>
  <c r="E93" i="38"/>
  <c r="E89" i="38"/>
  <c r="E77" i="38"/>
  <c r="F69" i="38"/>
  <c r="E50" i="38"/>
  <c r="E49" i="38"/>
  <c r="E48" i="38"/>
  <c r="E47" i="38"/>
  <c r="E46" i="38"/>
  <c r="E45" i="38"/>
  <c r="E44" i="38"/>
  <c r="E43" i="38"/>
  <c r="E38" i="38"/>
  <c r="F33" i="38"/>
  <c r="D19" i="36"/>
  <c r="F93" i="38" l="1"/>
  <c r="F94" i="38" s="1"/>
  <c r="F99" i="38" s="1"/>
  <c r="E122" i="38"/>
  <c r="E38" i="114"/>
  <c r="F38" i="114" s="1"/>
  <c r="F39" i="114" s="1"/>
  <c r="F66" i="114" s="1"/>
  <c r="F69" i="114" s="1"/>
  <c r="F133" i="114" s="1"/>
  <c r="F50" i="38"/>
  <c r="F44" i="38"/>
  <c r="E85" i="60"/>
  <c r="F85" i="60" s="1"/>
  <c r="E51" i="38"/>
  <c r="E73" i="60"/>
  <c r="E75" i="60"/>
  <c r="F75" i="60" s="1"/>
  <c r="E36" i="60"/>
  <c r="F36" i="60" s="1"/>
  <c r="E87" i="38"/>
  <c r="F87" i="38" s="1"/>
  <c r="E86" i="60"/>
  <c r="F86" i="60" s="1"/>
  <c r="E87" i="60"/>
  <c r="F87" i="60" s="1"/>
  <c r="E78" i="60"/>
  <c r="F78" i="60" s="1"/>
  <c r="F89" i="38"/>
  <c r="D39" i="36"/>
  <c r="E83" i="60"/>
  <c r="E84" i="60"/>
  <c r="F84" i="60" s="1"/>
  <c r="E85" i="38"/>
  <c r="F85" i="38" s="1"/>
  <c r="F133" i="38"/>
  <c r="F47" i="38"/>
  <c r="F48" i="38"/>
  <c r="F77" i="38"/>
  <c r="F45" i="38"/>
  <c r="F49" i="38"/>
  <c r="F46" i="38"/>
  <c r="E37" i="38"/>
  <c r="F37" i="38" s="1"/>
  <c r="E74" i="38"/>
  <c r="E86" i="38"/>
  <c r="F86" i="38" s="1"/>
  <c r="F43" i="38"/>
  <c r="E84" i="38"/>
  <c r="F84" i="38" s="1"/>
  <c r="F38" i="38"/>
  <c r="E76" i="38"/>
  <c r="F76" i="38" s="1"/>
  <c r="E79" i="38"/>
  <c r="F79" i="38" s="1"/>
  <c r="E88" i="38"/>
  <c r="F88" i="38" s="1"/>
  <c r="E77" i="60" l="1"/>
  <c r="F77" i="60" s="1"/>
  <c r="D8" i="36"/>
  <c r="D29" i="36"/>
  <c r="E78" i="38"/>
  <c r="F78" i="38" s="1"/>
  <c r="E39" i="38"/>
  <c r="F39" i="38" s="1"/>
  <c r="F40" i="38" s="1"/>
  <c r="F67" i="38" s="1"/>
  <c r="E38" i="60"/>
  <c r="F38" i="60" s="1"/>
  <c r="F39" i="60" s="1"/>
  <c r="F66" i="60" s="1"/>
  <c r="F69" i="60" s="1"/>
  <c r="F133" i="60" s="1"/>
  <c r="F51" i="38"/>
  <c r="F68" i="38" s="1"/>
  <c r="E89" i="60"/>
  <c r="F83" i="60"/>
  <c r="F89" i="60" s="1"/>
  <c r="F97" i="60" s="1"/>
  <c r="F99" i="60" s="1"/>
  <c r="F135" i="60" s="1"/>
  <c r="E74" i="60"/>
  <c r="F74" i="60" s="1"/>
  <c r="F73" i="60"/>
  <c r="F74" i="38"/>
  <c r="F90" i="38"/>
  <c r="F98" i="38" s="1"/>
  <c r="F100" i="38" s="1"/>
  <c r="F136" i="38" s="1"/>
  <c r="E90" i="38"/>
  <c r="E75" i="38"/>
  <c r="F75" i="38" s="1"/>
  <c r="F70" i="38" l="1"/>
  <c r="F134" i="38" s="1"/>
  <c r="E79" i="60"/>
  <c r="F79" i="60"/>
  <c r="F134" i="60" s="1"/>
  <c r="E80" i="38"/>
  <c r="F80" i="38"/>
  <c r="F135" i="38" s="1"/>
  <c r="E6" i="88" l="1"/>
  <c r="E7" i="88" s="1"/>
  <c r="G7" i="86"/>
  <c r="G10" i="86" s="1"/>
  <c r="F103" i="114" s="1"/>
  <c r="E8" i="88" l="1"/>
  <c r="F103" i="60" l="1"/>
  <c r="F104" i="38"/>
  <c r="E9" i="88" l="1"/>
  <c r="F107" i="114" s="1"/>
  <c r="F108" i="114" s="1"/>
  <c r="F136" i="114" s="1"/>
  <c r="F137" i="114" s="1"/>
  <c r="F112" i="114" l="1"/>
  <c r="F113" i="114" s="1"/>
  <c r="F108" i="38"/>
  <c r="F109" i="38" s="1"/>
  <c r="F137" i="38" s="1"/>
  <c r="F138" i="38" s="1"/>
  <c r="F113" i="38" s="1"/>
  <c r="F114" i="38" s="1"/>
  <c r="F125" i="38" s="1"/>
  <c r="F127" i="38" s="1"/>
  <c r="F129" i="38" s="1"/>
  <c r="F107" i="60"/>
  <c r="F108" i="60" s="1"/>
  <c r="F136" i="60" s="1"/>
  <c r="F137" i="60" s="1"/>
  <c r="F112" i="60" s="1"/>
  <c r="F113" i="60" s="1"/>
  <c r="F124" i="60" s="1"/>
  <c r="F126" i="60" s="1"/>
  <c r="F128" i="60" s="1"/>
  <c r="F124" i="114" l="1"/>
  <c r="F126" i="114" s="1"/>
  <c r="F128" i="114" s="1"/>
  <c r="F117" i="60"/>
  <c r="F118" i="60"/>
  <c r="F115" i="60"/>
  <c r="F116" i="38"/>
  <c r="F119" i="38"/>
  <c r="F117" i="38"/>
  <c r="F118" i="38"/>
  <c r="F116" i="60"/>
  <c r="F118" i="114" l="1"/>
  <c r="F117" i="114"/>
  <c r="F115" i="114"/>
  <c r="F116" i="114"/>
  <c r="F119" i="60"/>
  <c r="F138" i="60" s="1"/>
  <c r="F139" i="60" s="1"/>
  <c r="F143" i="60" s="1"/>
  <c r="I7" i="92" s="1"/>
  <c r="J7" i="92" s="1"/>
  <c r="K7" i="92" s="1"/>
  <c r="F120" i="38"/>
  <c r="F139" i="38" s="1"/>
  <c r="F140" i="38" s="1"/>
  <c r="F144" i="38" s="1"/>
  <c r="I6" i="92" s="1"/>
  <c r="F119" i="114" l="1"/>
  <c r="F138" i="114" s="1"/>
  <c r="F139" i="114" s="1"/>
  <c r="H6" i="92"/>
  <c r="H7" i="92"/>
  <c r="J6" i="92"/>
  <c r="F143" i="114" l="1"/>
  <c r="I8" i="92" s="1"/>
  <c r="H8" i="92"/>
  <c r="K6" i="92"/>
  <c r="J13" i="92"/>
  <c r="J8" i="92" l="1"/>
  <c r="I10" i="92"/>
  <c r="I13" i="92"/>
  <c r="K13" i="92"/>
  <c r="I14" i="92" l="1"/>
  <c r="K8" i="92"/>
  <c r="K10" i="92" s="1"/>
  <c r="K14" i="92" s="1"/>
  <c r="J10" i="92"/>
  <c r="J14" i="92" s="1"/>
  <c r="E15" i="71" s="1"/>
  <c r="F15" i="71" s="1"/>
  <c r="F16" i="71" s="1"/>
  <c r="D15" i="71" l="1"/>
  <c r="E16" i="71"/>
</calcChain>
</file>

<file path=xl/sharedStrings.xml><?xml version="1.0" encoding="utf-8"?>
<sst xmlns="http://schemas.openxmlformats.org/spreadsheetml/2006/main" count="1244" uniqueCount="545">
  <si>
    <t>Carga Horária</t>
  </si>
  <si>
    <t>MÓDULO 2 – ENCARGOS E BENEFÍCIOS ANUAIS, MENSAIS E DIÁRIOS</t>
  </si>
  <si>
    <t xml:space="preserve">Memória de Cálculo </t>
  </si>
  <si>
    <t>Fundamento</t>
  </si>
  <si>
    <t>Justificativa da Alteração da Alíquota</t>
  </si>
  <si>
    <t>Novo Memorial de Cálculo para Justificar</t>
  </si>
  <si>
    <t>Submódulo 2.1 - 13º Salário, Férias e Adicional de Férias</t>
  </si>
  <si>
    <t>%</t>
  </si>
  <si>
    <t>A</t>
  </si>
  <si>
    <t>B</t>
  </si>
  <si>
    <t>Férias e Adicional de Férias</t>
  </si>
  <si>
    <t>C</t>
  </si>
  <si>
    <t>Incidência dos encargos do submódulo 2.2 sobre Submódulo 2.1 - 13º Salário, Férias e Adicional de Férias</t>
  </si>
  <si>
    <t>Incidência da alíquota total do submódulo 2.2 x (custo de décimo terceiro + custo de férias e adicional de férias)</t>
  </si>
  <si>
    <t>% Conta Vinculada- Anexo XII da IN nº 05/2017. Caderno de Logística com Orientações básicas sobre a operacionalização da Conta Vinculada nos termos da alínea “a” do item 1.1 do Anexo VII-B e do Anexo XII da Instrução Normativa nº 5, de 26 de maio de 2017.</t>
  </si>
  <si>
    <t>TOTAL SUBMÓDULO 2.1</t>
  </si>
  <si>
    <t>Submódulo 2.2 - GPS, FGTS e Outras Contribuições</t>
  </si>
  <si>
    <t xml:space="preserve">INSS </t>
  </si>
  <si>
    <t>Art.22, Inciso I da Lei 8.212/91</t>
  </si>
  <si>
    <t xml:space="preserve">Salário Educação </t>
  </si>
  <si>
    <t>Art.3º, Inciso I, Decreto 87.043/82</t>
  </si>
  <si>
    <t>SAT (Seguro Acidente de Trabalho)</t>
  </si>
  <si>
    <t>RATxFAT – Fundamentação: art. 22, inciso II, alíneas ‘b’ e ‘c’, da Lei nº 8.212/91. Conforme GFIP do mês anterior à data da proposta – Para estimativa, considerado o maior valor possível.</t>
  </si>
  <si>
    <t>D</t>
  </si>
  <si>
    <t>SESC ou SESI</t>
  </si>
  <si>
    <t>Art.3º, da lei 8036/90</t>
  </si>
  <si>
    <t>E</t>
  </si>
  <si>
    <t xml:space="preserve">SENAI - SENAC </t>
  </si>
  <si>
    <t>Decreto 2.318/86</t>
  </si>
  <si>
    <t>F</t>
  </si>
  <si>
    <t xml:space="preserve">SEBRAE </t>
  </si>
  <si>
    <t>Art.8º, Lei 8029/90 e Lei 8154/90</t>
  </si>
  <si>
    <t>G</t>
  </si>
  <si>
    <t xml:space="preserve">INCRA </t>
  </si>
  <si>
    <t>Lei 7787/89 e DL 1146/70</t>
  </si>
  <si>
    <t>H</t>
  </si>
  <si>
    <t xml:space="preserve">FGTS </t>
  </si>
  <si>
    <t>Art.15, da Lei 8036/90 e Art.7º III, CF</t>
  </si>
  <si>
    <t>TOTAL SUBMÓDULO 2.2</t>
  </si>
  <si>
    <t>MÓDULO 3 – PROVISÃO PARA RESCISÃO</t>
  </si>
  <si>
    <t>PROVISÃO PARA RESCISÃO</t>
  </si>
  <si>
    <t>Aviso Prévio Indenizado</t>
  </si>
  <si>
    <t xml:space="preserve">((1/12)x0,05)x100  = 0,42%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</si>
  <si>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termino do contrato de trabalho. Arrolado no item 22 do Acórdão 6771/2009 do TCU</t>
  </si>
  <si>
    <t>Incidência do FGTS sobre Aviso Prévio Indenizado</t>
  </si>
  <si>
    <t>% Aviso Prévio Indenizado x % FGTS = 0,03%</t>
  </si>
  <si>
    <t>Súmula nº 305/TST e Acórdão TCU 2.217/2010 - Plenário.</t>
  </si>
  <si>
    <t>Multa do FGTS e Contribuição Social sobre o Aviso Prévio Indenizado</t>
  </si>
  <si>
    <t xml:space="preserve"> = 0,8*0,4*0,1*(1+(1/12)+(1/12)+(1/3*1/12))</t>
  </si>
  <si>
    <t xml:space="preserve"> - Lei Nº 13.932 de 11 de dezembro de 2019
 - Art. 1º da Lei Complementar nº 110/2001</t>
  </si>
  <si>
    <t xml:space="preserve">Aviso Prévio Trabalhado </t>
  </si>
  <si>
    <t>(7/30)/12 x 100 = 1,94%</t>
  </si>
  <si>
    <t>Refere-se à indenização de sete dias corridos devida ao empregado no caso de o empregador rescindir o contrato sem justo motivo e conceder aviso prévio, conforme disposto no art. 488 da CLT. (Acórdão TCU 1186/2017).</t>
  </si>
  <si>
    <t>Incidência de GPS, FGTS e outras contribuições sobre o Aviso Prévio Trabalhado</t>
  </si>
  <si>
    <t>% Aviso Prévio trabalhado x % total submodulo 2.2</t>
  </si>
  <si>
    <t xml:space="preserve">Súmula nº 305/TST </t>
  </si>
  <si>
    <t xml:space="preserve">Multa do FGTS e Contribuição Social sobre o Aviso Prévio Trabalhado. </t>
  </si>
  <si>
    <t xml:space="preserve"> = 0,8*0,4*0,9*(1+(1/12)+(1/12)+(1/3*1/12))</t>
  </si>
  <si>
    <t xml:space="preserve"> - Lei Nº 13.932 de 11 de dezembro de 2019
 - Art. 1º da Lei Complementar nº 110/2001
 - Art. 1º, caput, e parágrafo único da Lei nº 12.506/2011</t>
  </si>
  <si>
    <t>TOTAL DO MÓDULO 3</t>
  </si>
  <si>
    <t>MÓDULO 4 – CUSTO DE REPOSIÇÃO DO PROFISSIONAL AUSENTE</t>
  </si>
  <si>
    <t>Submódulo 4.1 - Substituto nas Ausências Legais</t>
  </si>
  <si>
    <t xml:space="preserve">Substituto na cobertura de Férias </t>
  </si>
  <si>
    <t>% submódulo 2.2 alínea b - férias e adicional 12,10 / 12 meses = 1,01%</t>
  </si>
  <si>
    <t>Previsão de pagamento mensal proporcional a cobertura de férias, para um periodo de 30 dias, após cada período de 12 meses de vigência do contrato de trabalho. O pagamento ocorre conforme preceitua o art. 129 e o inc. I art. 130, CLT; e art. 7º, inciso XVII, CF. Deverá ser levado em consideração 1/12 avos das férias do profissional que está cobrindo este período. O provisionamento do profissional efetivo do posto de trabalho já possui sua retenção no Submódulo 2.1 Alínea B.</t>
  </si>
  <si>
    <t>Substituto na cobertura de Ausências Legais</t>
  </si>
  <si>
    <t>((1 / 30) / 12) X 100 = 0,28%</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</si>
  <si>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</si>
  <si>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Substituto na cobertura de Licença Paternidade</t>
  </si>
  <si>
    <t>((5 / 30) / 12) X 0,015 X 100 = 0,02%</t>
  </si>
  <si>
    <t>Criada peloart. 7º,inciso XIXda CF,combinado como art.10, §1º dos Atos das Disposições Constitucionais Transitórias – ADCT - , concede ao empregado o direito de ausentar-se do serviço por cinco dias quando do nascimento de filho. De acordo com o IBGE, nascem filhos de 1,5% dos trabalhadores no período de um ano. Arrolado no item 20 do Acórdão 6771/2009 do TCU.</t>
  </si>
  <si>
    <t>((15 / 30) / 12) X 0,0078 X 100 = 0,03%</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</si>
  <si>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ano.Arrolado no item 20 do Acórdão 6771/2009 do TCU.</t>
  </si>
  <si>
    <t>Substituto na cobertura de Afastamento Maternidade</t>
  </si>
  <si>
    <t>0,0144 x 0,1 x 0,4509 x 6/12 = 0,03%.</t>
  </si>
  <si>
    <t>De acordo com dados estatísticos do IBGE, a taxa de natalidade brasileira é de 1,44%. Estima-se que 10% das empregadas engravidam em cada ano de execução contratual. Considerando-se o custo de encargos como sendo 45,09% da remuneração (CPP 20,00% + SAT 4,00% + 13º Salário 9,09% + FGTS 8,00% + Multa Rescisória 4,00%) e que a licença-maternidade dure 6 meses, a provisão para este item corresponde ao cálculo:</t>
  </si>
  <si>
    <t>Substituto na cobertura de Outras ausências (especificar)</t>
  </si>
  <si>
    <t>TOTAL SUBMÓDULO 4.1</t>
  </si>
  <si>
    <t>Submódulo 4.2 - Substituto na Intrajornada</t>
  </si>
  <si>
    <t>Substituto na cobertura de Intervalo para Repouso ou Alimentação</t>
  </si>
  <si>
    <t>Não há previsão de forma ininterrupta de execução, portanto, este custo ficará zerado.</t>
  </si>
  <si>
    <t>PIS</t>
  </si>
  <si>
    <t>COFINS</t>
  </si>
  <si>
    <t>ISS</t>
  </si>
  <si>
    <t>Somente deverão ser preenchidas as células em amarelo. O restante da planilha se encontra bloqueada para que não haja alteração das fórmulas, em respeito ao princípio da isonomia entre os participantes, respeitadas as peculiaridades e arbítrio de cada empresa.</t>
  </si>
  <si>
    <t>PLANILHA DE CUSTO E FORMAÇÃO DE PREÇOS</t>
  </si>
  <si>
    <t>Discriminação dos Serviços (dados referentes à contratação)</t>
  </si>
  <si>
    <t>Nº do Processo Administrativo:</t>
  </si>
  <si>
    <t>Licitação nº:</t>
  </si>
  <si>
    <t>Data:</t>
  </si>
  <si>
    <t>Horário:</t>
  </si>
  <si>
    <t>Local da Prestação dos Serviços:</t>
  </si>
  <si>
    <t>Execução contratual:</t>
  </si>
  <si>
    <t>Vigência Máxima:</t>
  </si>
  <si>
    <t>12 meses</t>
  </si>
  <si>
    <t>60 MESES</t>
  </si>
  <si>
    <t>Tipo de Serviço:</t>
  </si>
  <si>
    <t>Unidade de Medida</t>
  </si>
  <si>
    <t>Data da Proposta:</t>
  </si>
  <si>
    <t>Dados Complementares para Composição dos Custos com Mão de Obra</t>
  </si>
  <si>
    <t>Tipo de Jornada de Trabalho:</t>
  </si>
  <si>
    <t>Jornada Mensal de Trabalho:</t>
  </si>
  <si>
    <t>Turno:</t>
  </si>
  <si>
    <t>Convenção Coletiva de Trabalho (CCT)</t>
  </si>
  <si>
    <t>Classificação Brasileira de Ocupações (CBO)</t>
  </si>
  <si>
    <t>Sentença Normativa em Dissídio Coletivo</t>
  </si>
  <si>
    <t>Salário Mínimo Vigente:</t>
  </si>
  <si>
    <t>Piso Salarial Definido no Edital da Licitação:</t>
  </si>
  <si>
    <t>MÓDULO 1 - COMPOSIÇÃO DA REMUNERAÇÃO</t>
  </si>
  <si>
    <t>COMPOSIÇÃO DA REMUNERAÇÃO</t>
  </si>
  <si>
    <t>VALOR (R$)</t>
  </si>
  <si>
    <t>Salário Base</t>
  </si>
  <si>
    <t xml:space="preserve">Adicional Periculosidade </t>
  </si>
  <si>
    <t>Adicional Insalubridade</t>
  </si>
  <si>
    <t>Adicional Noturno</t>
  </si>
  <si>
    <t>Adicional de Hora Noturna Reduzida</t>
  </si>
  <si>
    <t>Outros (especificar)</t>
  </si>
  <si>
    <t>TOTAL DO MÓDULO 1</t>
  </si>
  <si>
    <t>Submódulo 2.3 - Benefícios Mensais e Diários</t>
  </si>
  <si>
    <t>Valor Unitário</t>
  </si>
  <si>
    <t xml:space="preserve">Transporte </t>
  </si>
  <si>
    <t xml:space="preserve">Auxílio-Refeição/Alimentação </t>
  </si>
  <si>
    <t>Benefício Social Familiar</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</si>
  <si>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</si>
  <si>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</si>
  <si>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</si>
  <si>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</si>
  <si>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</si>
  <si>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</si>
  <si>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</si>
  <si>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</si>
  <si>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</si>
  <si>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</si>
  <si>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Incidência dos encargos do submódulo 2.2 sobre Aviso Prévio Trabalhado</t>
  </si>
  <si>
    <t>Submódulo 4.1 - Ausências Legais</t>
  </si>
  <si>
    <t>Submódulo 4.2 - Intrajornada</t>
  </si>
  <si>
    <t>TOTAL SUBMÓDULO 4.2</t>
  </si>
  <si>
    <t>QUADRO-RESUMO DO MÓDULO 4 - CUSTO DE REPOSIÇÃO DO PROFISSIONAL AUSENTE</t>
  </si>
  <si>
    <t>Módulo 4 - Custo de Reposição do Profissional Ausente</t>
  </si>
  <si>
    <t>4.1</t>
  </si>
  <si>
    <t>Substituto nas Ausências Legais</t>
  </si>
  <si>
    <t>4.2</t>
  </si>
  <si>
    <t>Substituto na Intrajornada</t>
  </si>
  <si>
    <t>TOTAL DO MÓDULO 4</t>
  </si>
  <si>
    <t>MÓDULO 5 – INSUMOS DIVERSOS</t>
  </si>
  <si>
    <t>INSUMOS DIVERSOS</t>
  </si>
  <si>
    <t>TOTAL DO MÓDULO 5</t>
  </si>
  <si>
    <t>MÓDULO 6 – CUSTOS INDIRETOS, TRIBUTOS E LUCRO</t>
  </si>
  <si>
    <t>CUSTOS INDIRETOS, TRIBUTOS E LUCRO</t>
  </si>
  <si>
    <t>Custos Indiretos</t>
  </si>
  <si>
    <t>Lucro</t>
  </si>
  <si>
    <t>TRIBUTOS</t>
  </si>
  <si>
    <t>C.1</t>
  </si>
  <si>
    <t>C.2</t>
  </si>
  <si>
    <t>C.3</t>
  </si>
  <si>
    <t>TOTAL DO MÓDULO 6</t>
  </si>
  <si>
    <t>a)</t>
  </si>
  <si>
    <t>Tributos % = To = .............................................................</t>
  </si>
  <si>
    <t>b)</t>
  </si>
  <si>
    <t>(Total dos Módulos 1, 2, 3, 4 e 5+ Custos indiretos + lucro)= Po = ...................................</t>
  </si>
  <si>
    <t>c)</t>
  </si>
  <si>
    <t>Po / (1 - To) = P1 = ..............................................................................</t>
  </si>
  <si>
    <t>Valor dos Tributos = P1 - Po</t>
  </si>
  <si>
    <t>QUADRO RESUMO DO CUSTO POR EMPREGADO</t>
  </si>
  <si>
    <t>Mão-de-Obra vinculada à execução contratual (valor por empregado)</t>
  </si>
  <si>
    <t>Subtotal (A + B + C + D + E)</t>
  </si>
  <si>
    <t>PREÇO TOTAL POR EMPREGADO</t>
  </si>
  <si>
    <t>QUANTIDADE DE PROFISSIONAIS</t>
  </si>
  <si>
    <t xml:space="preserve">CUSTO TOTAL MENSAL </t>
  </si>
  <si>
    <t>A Administração se reserva ao direito de solicitar comprovação (pesquisa de mercado) dos preços apresentados no orçamento da proposta.</t>
  </si>
  <si>
    <t>Valores</t>
  </si>
  <si>
    <t>Unitário</t>
  </si>
  <si>
    <t>Anual</t>
  </si>
  <si>
    <t>Mensal</t>
  </si>
  <si>
    <t>Aba da Planilha</t>
  </si>
  <si>
    <t>Informações relevantes para o preenchimento da planilha</t>
  </si>
  <si>
    <t>Destino do preenchimento da Aba da Planilha</t>
  </si>
  <si>
    <t>Encargos_Rescisão_Prof Ausente</t>
  </si>
  <si>
    <t>Custos Indiretos Tributos e Lucro</t>
  </si>
  <si>
    <t>Não se aplica destino. Custos deverão ser informados na referida planilha.</t>
  </si>
  <si>
    <t>Legenda dos Postos de Trabalho</t>
  </si>
  <si>
    <t>Métrica</t>
  </si>
  <si>
    <t>Quant.</t>
  </si>
  <si>
    <t>Custo total dos Esquipamentos</t>
  </si>
  <si>
    <t>Legenda das ABAS</t>
  </si>
  <si>
    <t>Aba para descrimininar todas as informações sobre as categorias de mão de obra residente previstas pela Administração.</t>
  </si>
  <si>
    <t>Aba para ser preenchida levando em consideração todos os encargos sociais, trabalhistas, custos de rescisão e profissional ausente dos postos de trabalho de mão de obra residente. A administração elaborou esta aba na planilha afim de uniformizar todas as alíquotas, que automaticamente será preenchida nas planilhas de custo desta contratação. Levar em consideração e preencher o FAP ajustado da empresa, comprovado através de apresentação da GFIP. Se a empresa possuir histórico diferenciado das alíquotas apresentadas ou fundamentação legal, existe a coluna da Justificativa da alteração da alíquota e a coluna de novo memorial de cálculo a justificar, para que a Empresa registre as modificações e a comissão de licitação apure a legalidade/ razoabilidade dos fatores apresentados.</t>
  </si>
  <si>
    <t>As alíquotas serão importadas para as planilhas de custo 01 à 19.</t>
  </si>
  <si>
    <t>Estrutura</t>
  </si>
  <si>
    <t>Aba Meramente Ilustrativa para que a Licitante consiga mapear todo o Escopo a ser alcançado, além de demonstrar a Estrutura para o devido dimensionamento de sua Proposta.</t>
  </si>
  <si>
    <t>Aba Meramente Ilustrativa, não existe ligação com outras abas.</t>
  </si>
  <si>
    <t>Custo Unitário</t>
  </si>
  <si>
    <t>Custo Mensal</t>
  </si>
  <si>
    <t>Custo Anual</t>
  </si>
  <si>
    <t>PROPOSTA PRO-FORMA</t>
  </si>
  <si>
    <t xml:space="preserve">Item </t>
  </si>
  <si>
    <t>Descrição</t>
  </si>
  <si>
    <t>Valor Mensal (R$)</t>
  </si>
  <si>
    <t>Valor Anual (R$)</t>
  </si>
  <si>
    <t>VALOR TOTAL DA PROPOSTA</t>
  </si>
  <si>
    <t>GARANTIA: CONFORME EDITAL</t>
  </si>
  <si>
    <t>C.4</t>
  </si>
  <si>
    <t>Outros (CPRB)</t>
  </si>
  <si>
    <t>A - CUSTOS INDIRETOS</t>
  </si>
  <si>
    <t>B - LUCRO</t>
  </si>
  <si>
    <t>C1 - PIS</t>
  </si>
  <si>
    <t>C2 - COFINS</t>
  </si>
  <si>
    <t>C3 - ISS</t>
  </si>
  <si>
    <t>C4 - OUTROS (CPRB)</t>
  </si>
  <si>
    <t>Férias + Adicional =   ( 1 / 12 ) + ( 1 /12 /3 )</t>
  </si>
  <si>
    <t>COGIC/FIOCRUZ</t>
  </si>
  <si>
    <t>Unidade</t>
  </si>
  <si>
    <t>Quantidade Profissionais</t>
  </si>
  <si>
    <t>Quantidade Postos</t>
  </si>
  <si>
    <t>Esta planilha de insumos é apenas EXEMPLIFICATIVA e não EXAUSTIVA, sendo de responsabilidade da Contratada, providenciar os mesmos que se fizerem necessários no decorrer do contrato.
Após decorrido o interregno mínimo de um ano de contrato, poderá haver reajuste desta planilha baseado no Índice Nacional de Preços ao Consumidor Amplo – IPCA/IBGE</t>
  </si>
  <si>
    <t>Quantidade Anual</t>
  </si>
  <si>
    <t>Litro</t>
  </si>
  <si>
    <t>Valor Mensal Total de Insumos</t>
  </si>
  <si>
    <t>Quantidade Total/Ano</t>
  </si>
  <si>
    <t xml:space="preserve">Quantidade de Profissionais </t>
  </si>
  <si>
    <t xml:space="preserve">Valor Mensal por  Profissional </t>
  </si>
  <si>
    <t xml:space="preserve">Valor Anual Total </t>
  </si>
  <si>
    <t>Materiais Consumo</t>
  </si>
  <si>
    <t>O Custo Mensal deverá estar lincado ao Módulo 05 - Equipamentos: Alínea D</t>
  </si>
  <si>
    <t xml:space="preserve">PLANILHA DE CUSTOS E FORMAÇÃO DE PREÇOS </t>
  </si>
  <si>
    <t>Tipo de Serviço</t>
  </si>
  <si>
    <t>Quantidade de Postos</t>
  </si>
  <si>
    <t/>
  </si>
  <si>
    <t>Quantidade de Profissionais</t>
  </si>
  <si>
    <t>44 hs (Segunda a Sexta)</t>
  </si>
  <si>
    <t>Posto de Trabalho Residente</t>
  </si>
  <si>
    <t>Veículos</t>
  </si>
  <si>
    <t xml:space="preserve">01 - Custo Total de Mão de Obra  </t>
  </si>
  <si>
    <t xml:space="preserve">Valor Mensal Total </t>
  </si>
  <si>
    <t xml:space="preserve">Valor Mensal por  Profissional  </t>
  </si>
  <si>
    <t>Preencher apenas a coluna amarelo</t>
  </si>
  <si>
    <t>Unid.</t>
  </si>
  <si>
    <t>Salário mínimo</t>
  </si>
  <si>
    <t>Descrição dos Uniformes</t>
  </si>
  <si>
    <t>Descrição dos EPI's</t>
  </si>
  <si>
    <r>
      <t xml:space="preserve">Sindicato Patronal </t>
    </r>
    <r>
      <rPr>
        <sz val="8"/>
        <color indexed="10"/>
        <rFont val="Calibri"/>
        <family val="2"/>
        <scheme val="minor"/>
      </rPr>
      <t>(digite apenas a sigla)</t>
    </r>
    <r>
      <rPr>
        <sz val="8"/>
        <color indexed="8"/>
        <rFont val="Calibri"/>
        <family val="2"/>
        <scheme val="minor"/>
      </rPr>
      <t>:</t>
    </r>
  </si>
  <si>
    <r>
      <rPr>
        <sz val="8"/>
        <rFont val="Calibri"/>
        <family val="2"/>
        <scheme val="minor"/>
      </rPr>
      <t xml:space="preserve"> C.B.O  Nº</t>
    </r>
    <r>
      <rPr>
        <sz val="8"/>
        <color indexed="10"/>
        <rFont val="Calibri"/>
        <family val="2"/>
        <scheme val="minor"/>
      </rPr>
      <t xml:space="preserve"> (M.T.E)</t>
    </r>
    <r>
      <rPr>
        <sz val="8"/>
        <color indexed="8"/>
        <rFont val="Calibri"/>
        <family val="2"/>
        <scheme val="minor"/>
      </rPr>
      <t>:</t>
    </r>
  </si>
  <si>
    <r>
      <t>Vigência da CCT, ACT ou Dissídio Coletivo</t>
    </r>
    <r>
      <rPr>
        <sz val="8"/>
        <rFont val="Calibri"/>
        <family val="2"/>
        <scheme val="minor"/>
      </rPr>
      <t>:</t>
    </r>
  </si>
  <si>
    <r>
      <t>13 (Décimo-terceiro) salário</t>
    </r>
    <r>
      <rPr>
        <sz val="10"/>
        <color indexed="10"/>
        <rFont val="Calibri"/>
        <family val="2"/>
        <scheme val="minor"/>
      </rPr>
      <t xml:space="preserve"> </t>
    </r>
  </si>
  <si>
    <r>
      <t>Substituto na cobertura de Ausência por Acidente de Trabalho</t>
    </r>
    <r>
      <rPr>
        <sz val="10"/>
        <color indexed="10"/>
        <rFont val="Calibri"/>
        <family val="2"/>
        <scheme val="minor"/>
      </rPr>
      <t xml:space="preserve"> </t>
    </r>
  </si>
  <si>
    <t>Valor Anual Total - Ferramentas de Uso Geral</t>
  </si>
  <si>
    <r>
      <t xml:space="preserve">Sindicato Patronal </t>
    </r>
    <r>
      <rPr>
        <sz val="10"/>
        <color indexed="10"/>
        <rFont val="Calibri"/>
        <family val="2"/>
        <scheme val="minor"/>
      </rPr>
      <t>(digite apenas a sigla)</t>
    </r>
    <r>
      <rPr>
        <sz val="10"/>
        <color indexed="8"/>
        <rFont val="Calibri"/>
        <family val="2"/>
        <scheme val="minor"/>
      </rPr>
      <t>:</t>
    </r>
  </si>
  <si>
    <r>
      <rPr>
        <sz val="10"/>
        <rFont val="Calibri"/>
        <family val="2"/>
        <scheme val="minor"/>
      </rPr>
      <t xml:space="preserve"> C.B.O  Nº</t>
    </r>
    <r>
      <rPr>
        <sz val="10"/>
        <color indexed="10"/>
        <rFont val="Calibri"/>
        <family val="2"/>
        <scheme val="minor"/>
      </rPr>
      <t xml:space="preserve"> (M.T.E)</t>
    </r>
    <r>
      <rPr>
        <sz val="10"/>
        <color indexed="8"/>
        <rFont val="Calibri"/>
        <family val="2"/>
        <scheme val="minor"/>
      </rPr>
      <t>:</t>
    </r>
  </si>
  <si>
    <r>
      <t>Vigência da CCT, ACT ou Dissídio Coletivo</t>
    </r>
    <r>
      <rPr>
        <sz val="10"/>
        <rFont val="Calibri"/>
        <family val="2"/>
        <scheme val="minor"/>
      </rPr>
      <t>:</t>
    </r>
  </si>
  <si>
    <t xml:space="preserve">Ferramenta Uso Geral </t>
  </si>
  <si>
    <t>Valor Anual Total de Insumos</t>
  </si>
  <si>
    <t>Listagem de todos os Serviços, sem mão de obra residente, para atuar de forma com suas características. Aba com a listagem e quantitativos já correlacionados e bloqueada para alteração. A Licitante deverá compor a informação somente do Custo Unitário por Tipo de Métrica envolvida na Descrição da Atividade. A tabela fará o cálculo através do Custo Unitário Informado, além de realizar a incidência do Custo Indireto, tributos e lucro (CITL) por conta do preenchimento informado na aba em destaque.</t>
  </si>
  <si>
    <t>Aba para ser preenchida levando em consideração os custos indiretos, tributos e lucro desta referida prestação de serviço. Para que a Licitante possa organizar melhor sua distribuição do CITL, existem 2 composições a serem preenchidas, um quadro está sendo lincado automaticamente nas abas de mão de obra residente e outro quadro sendo lincado para a composição dos custos dos Serviços Eventual.</t>
  </si>
  <si>
    <t>Salário Base
Pesquisa Salarial</t>
  </si>
  <si>
    <t>Proposta Pro-Forma</t>
  </si>
  <si>
    <t>A licitante deverá preencher nesta planilha somente os campos necessários.</t>
  </si>
  <si>
    <t xml:space="preserve"> O valor total da proposta será importado automaticamente da aba Totalizador.</t>
  </si>
  <si>
    <t xml:space="preserve">Resumo global da proposta da licitante. </t>
  </si>
  <si>
    <t>O valores estão lincados as abas da planilha, a fim de detalhar todos os custos inerentes a contratação</t>
  </si>
  <si>
    <t>Estimativa de Custos</t>
  </si>
  <si>
    <t>Resumo</t>
  </si>
  <si>
    <t xml:space="preserve">Resumo global detalhado da proposta da licitante. </t>
  </si>
  <si>
    <t>TUTORIAL DE PREENCHIMENTO</t>
  </si>
  <si>
    <r>
      <t xml:space="preserve">INFORME AS ALÍQUOTAS PREVISTAS DE ACORDO COM O ENQUADRAMENTO TRIBUTÁRIO, CUSTOS INDIRETOS E LUCRO PREVISTOS PARA A COMPOSIÇÃO DOS CUSTOS DA PLANILHA DE </t>
    </r>
    <r>
      <rPr>
        <b/>
        <u/>
        <sz val="11"/>
        <rFont val="Calibri"/>
        <family val="2"/>
        <scheme val="minor"/>
      </rPr>
      <t>MÃO DE OBRA.</t>
    </r>
  </si>
  <si>
    <r>
      <t>INFORME AS ALÍQUOTAS PREVISTAS DE ACORDO COM O ENQUADRAMENTO TRIBUTÁRIO, CUSTOS INDIRETOS E LUCRO PREVIS</t>
    </r>
    <r>
      <rPr>
        <sz val="10"/>
        <rFont val="Calibri"/>
        <family val="2"/>
        <scheme val="minor"/>
      </rPr>
      <t xml:space="preserve">TOS PARA A COMPOSIÇÃO DOS CUSTOS DA </t>
    </r>
    <r>
      <rPr>
        <b/>
        <u/>
        <sz val="11"/>
        <rFont val="Calibri"/>
        <family val="2"/>
        <scheme val="minor"/>
      </rPr>
      <t>PLANILHA DE SERVIÇO EVENTUAL OU POR DEMANDA.</t>
    </r>
  </si>
  <si>
    <t>Valor estimado pela Administração para Manutenção Corretiva - Tabelas SINAPI, SCO e Propostas por 03 Orçamentos (sem incidência do CTIL)</t>
  </si>
  <si>
    <t>ALÍQUOTA CITL TOTAL</t>
  </si>
  <si>
    <t>CUSTOS INDIRETOS, TRIBUTOS E LUCRO - 
Planilha de custo dos postos de trabalho em geral</t>
  </si>
  <si>
    <t xml:space="preserve">A Planilha de Composição do CITL (CUSTOS INDIRETOS, TRIBUTOS E LUCRO) abaixo, deverá ser preenchida com a finalidade de resguardar a Empresa Contratada desta incidência nos casos de Materiais Listados, e os materiais que fazem parte da Tabela SINAPI/SCO ou das propostas por 03 orçamentos.  </t>
  </si>
  <si>
    <t xml:space="preserve">SERVIÇOS CONTÍNUOS COM DEDICAÇÃO EXCLUSIVA DE MÃO DE OBRA - COGIC - FIOCRUZ </t>
  </si>
  <si>
    <t xml:space="preserve">Art.7º, VIII, CF/88. Caderno de Logística com Orientações básicas sobre a operacionalização da Conta Vinculada nos termos da alínea “a” do item 1.1 do Anexo VII-B e do Anexo XII da Instrução Normativa nº 5, de 26 de maio de 2017. Tabela do subitem 2.4.1 reserva mensal para o pagamento de encargos trabalhistas - percentual incidente sobre a remuneração. </t>
  </si>
  <si>
    <t>RAT: 1%, 2% ou 3% x FAP: 0,5 a 2%</t>
  </si>
  <si>
    <t>Direito estabelecido pela CLT – Consolidação das Leis do Trabalho, artigo 129 e seguintes. O Empregado tem direito a 30 dias de férias remuneradas anualmente. (30/360*100) = 8,33% + Acréscimo de 1/3 na remuneração de férias, conforme artigo 7º, inciso XVII da Constituição Federal ((30/3)/30)*(30/360*100) = 2,78%.     =&gt;  8,33% + 2,78% = 11,11%</t>
  </si>
  <si>
    <t>Descrição dos EPC's</t>
  </si>
  <si>
    <t>Valor Unitário de Vale Transporte</t>
  </si>
  <si>
    <t>Para o cálculo da depreciação de equipamentos, será adotado a vida útil de 5 anos e valor residual de 20%.</t>
  </si>
  <si>
    <t xml:space="preserve">Aba Ferramentas Uso Geral
</t>
  </si>
  <si>
    <t xml:space="preserve">Para o cálculo do valor unitário do Veículos: Caminhão e PickUp ( a contratada deverá dimensionar o valor do veículo e englobar todas as despesas necessárias como combustível, seguro, manutenção, etc)
</t>
  </si>
  <si>
    <t>Café</t>
  </si>
  <si>
    <t>PLANILHA DE MEMÓRIA DE CÁLCULO PARA VEÍCULOS</t>
  </si>
  <si>
    <t>Valor Anual de Licenciamento (IPVA + Seguro Obrigatório + Licenciamento)</t>
  </si>
  <si>
    <t>Valor Unitário Veículo</t>
  </si>
  <si>
    <t>Valor Mensal Total</t>
  </si>
  <si>
    <t>A quantidade de quilômetros estimado para 01 ano, foi utilizada com base na contratação atual;</t>
  </si>
  <si>
    <t>Atenção! A Contratada deve arcar com o ônus decorrente de eventual equívoco no dimensionamento dos quantitativos de sua proposta, inclusive quanto aos custos variáveis decorrentes de fatores futuros e incertos;</t>
  </si>
  <si>
    <t>Após decorrido o interregno mínimo de um ano de contrato, poderá haver reajuste desta planilha baseado no Índice Nacional de Preços ao Consumidor Amplo – IPCA/IBGE;</t>
  </si>
  <si>
    <t>Para cálculo do valor do seguro foi considerado, o percentual de 3%, considerando a média praticada no mercado;</t>
  </si>
  <si>
    <t>Para cálculo do valor do IPVA foi considerado, o percentual de 4%, considerando o percentual praticado no Estado do Rio de Janeiro;</t>
  </si>
  <si>
    <t>Valor Anual Total</t>
  </si>
  <si>
    <t>Ferramentas e Equipamentos Individual</t>
  </si>
  <si>
    <t>Valor anual do seguro/ veículo</t>
  </si>
  <si>
    <t>Valor Total dos Equipamentos e Ferramentas de Alta Durabilidade:</t>
  </si>
  <si>
    <t>Valor Total dos Insumos:</t>
  </si>
  <si>
    <r>
      <t>Custo Anual Estimado pela Administração para a manutenção corretiva, com utilização de materiais/peças (</t>
    </r>
    <r>
      <rPr>
        <b/>
        <i/>
        <u/>
        <sz val="11"/>
        <rFont val="Calibri"/>
        <family val="2"/>
        <scheme val="minor"/>
      </rPr>
      <t xml:space="preserve">Com </t>
    </r>
    <r>
      <rPr>
        <b/>
        <sz val="11"/>
        <rFont val="Calibri"/>
        <family val="2"/>
        <scheme val="minor"/>
      </rPr>
      <t>incidência do CTIL)</t>
    </r>
  </si>
  <si>
    <t>Total Geral:</t>
  </si>
  <si>
    <r>
      <rPr>
        <b/>
        <sz val="10"/>
        <color rgb="FFFF0000"/>
        <rFont val="Calibri"/>
        <family val="2"/>
        <scheme val="minor"/>
      </rPr>
      <t>Observação</t>
    </r>
    <r>
      <rPr>
        <sz val="10"/>
        <color rgb="FFFF0000"/>
        <rFont val="Calibri"/>
        <family val="2"/>
        <scheme val="minor"/>
      </rPr>
      <t>: Este valor Custo será lincado de forma automática no módulo 5 - Insumos diversos, alínea  5.A - Material de Consumo.
Este custo será diluído entre todos os postos/profissionais que utilizarão os referidos Equipamentos/Utensílios.</t>
    </r>
  </si>
  <si>
    <t>Preencher apenas a coluna Amarela ref. a Valor Unitário</t>
  </si>
  <si>
    <t>UF:  RJ</t>
  </si>
  <si>
    <t>Supervisor</t>
  </si>
  <si>
    <t xml:space="preserve">Técnico com CFT </t>
  </si>
  <si>
    <t>Seguro de Vida</t>
  </si>
  <si>
    <t>Uniforme, EPI e EPC</t>
  </si>
  <si>
    <t>O Custo Mensal deverá estar lincado ao Módulo 05 - Equipamentos: Alínea E, nas abas de cada posto.</t>
  </si>
  <si>
    <t>O Custo Mensal deverá estar lincado ao Módulo 05 - Equipamentos: Alínea C, nas abas de cada posto.</t>
  </si>
  <si>
    <t>Alicate de Bico</t>
  </si>
  <si>
    <t>Alicate de Corte</t>
  </si>
  <si>
    <t>Alicate Universal</t>
  </si>
  <si>
    <t>Alicate de Crimpar RJ45/RJ11</t>
  </si>
  <si>
    <t>Estilete</t>
  </si>
  <si>
    <t>Chave de Fenda Pequena</t>
  </si>
  <si>
    <t>Chave de Fenda Média</t>
  </si>
  <si>
    <t>Chave de Fenda Grande</t>
  </si>
  <si>
    <t>Chave de Phillips Pequena</t>
  </si>
  <si>
    <t>Chave de Phillips Média</t>
  </si>
  <si>
    <t>Chave de Phillips Grande</t>
  </si>
  <si>
    <t>Verruma</t>
  </si>
  <si>
    <t>Decapador de cabo UTP</t>
  </si>
  <si>
    <t>Pincel Pequeno</t>
  </si>
  <si>
    <t>Multímetro Digital</t>
  </si>
  <si>
    <t>Giga de Teste</t>
  </si>
  <si>
    <t>Ferro de Solda</t>
  </si>
  <si>
    <t>Sugador de Solda</t>
  </si>
  <si>
    <t>Etiquetadora / Rotuladora</t>
  </si>
  <si>
    <t>Alicate de Crimpar RJ45 CAT6</t>
  </si>
  <si>
    <t xml:space="preserve">Furadeira 750W </t>
  </si>
  <si>
    <t>Adaptador USB Serial RS232</t>
  </si>
  <si>
    <t>Rádio Comunicador PTT</t>
  </si>
  <si>
    <t>Pé de Cabra</t>
  </si>
  <si>
    <t>Smartphone</t>
  </si>
  <si>
    <t>Fita para Rotuladora</t>
  </si>
  <si>
    <t>Alcool Isopropílico</t>
  </si>
  <si>
    <t>Barbante Encerado  N° 5</t>
  </si>
  <si>
    <t>Fita Auto-Fusão</t>
  </si>
  <si>
    <t>Limpa Contato Spray</t>
  </si>
  <si>
    <t>Lubrificante/desengripante Spray</t>
  </si>
  <si>
    <t>Bateria Alcalina 9v</t>
  </si>
  <si>
    <t>Barra De Cobre Eletrolítico Neutro E Terra Com 12 Parafusos</t>
  </si>
  <si>
    <t>PLANILHA DE MEMÓRIA DE CÁLCULO DE MATERIAIS E EQUIPAMENTOS</t>
  </si>
  <si>
    <t>PREGÃO ELETRÔNICO N° xx/2024 - COGIC</t>
  </si>
  <si>
    <t>Nº do Processo Administrativo: 25389.000163/2024-91</t>
  </si>
  <si>
    <t>Pasta de Limpeza Limp Tek 500g</t>
  </si>
  <si>
    <t>Pacote Estopa 1Kg</t>
  </si>
  <si>
    <t>Fita Isolante 19 mm 20 m</t>
  </si>
  <si>
    <t>Plaqueta de Identificação Fibra Óptica 100 Unidades</t>
  </si>
  <si>
    <t>Vaselina Sólida 1Kg</t>
  </si>
  <si>
    <t>Conector Linear Gel 101e 10 Unidades</t>
  </si>
  <si>
    <t>Solda 500 g 1 mm</t>
  </si>
  <si>
    <t>Abraçadeira de Nylon 2,5X100mm 100 Unidades</t>
  </si>
  <si>
    <t>Abraçadeira de Nylon 2,5X150mm 100 Unidades</t>
  </si>
  <si>
    <t>Abraçadeira de Nylon 3,6X200mm 100 Unidades</t>
  </si>
  <si>
    <t>Abraçadeira de Nylon 3,6X280mm 100 Unidades</t>
  </si>
  <si>
    <t>Bucha de Nylon 6 10 Unidades</t>
  </si>
  <si>
    <t>Bucha de Nylon 8 10 Unidades</t>
  </si>
  <si>
    <t>Bucha de Nylon 10 10 Unidades</t>
  </si>
  <si>
    <t>Parafuso Chipboard Cabeça Phillips 4X16mm 500 Unidades</t>
  </si>
  <si>
    <t>Parafuso Cabeça Chata 3,5X12mm 500 Unidades</t>
  </si>
  <si>
    <t>Parafuso Cabeça Panela Fenda Reta 3,5X16mm 500 Unidades</t>
  </si>
  <si>
    <t>Parafuso Sextavado Rosca Soberba 1/4X40mm 100 Unidades</t>
  </si>
  <si>
    <t>Parafuso Auto Atarraxante 4,8X40 Panela 500 Unidades</t>
  </si>
  <si>
    <t>Porca Gaiola Bicromatizada Com Arruela Lisa E Parafuso Panela Phillips Níquelado 50 Unidades</t>
  </si>
  <si>
    <t>Fita Velcro Cor Azul 3 metros</t>
  </si>
  <si>
    <t>Fita Velcro Cor Preta 3 metros</t>
  </si>
  <si>
    <t>Graxa Especial Para Polo De Bateria 250g</t>
  </si>
  <si>
    <t>Tubo Espiral Organizador 3/4 Cor Preta 5 metros</t>
  </si>
  <si>
    <t>Terminal Pré-isolado Tipo Forquilha Para Condutores De 2,5mm 10Unidades</t>
  </si>
  <si>
    <t>Terminal Pré-isolado Tipo Forquilha Para Condutores De 4mm 10Unidades</t>
  </si>
  <si>
    <t>Terminal Pré-isolado Tipo Forquilha Para Condutores De 6mm 10Unidades</t>
  </si>
  <si>
    <t>Conector De Blindagem Para Continuidade E Vinculação De Terra 10 Unidades</t>
  </si>
  <si>
    <t>Fio Cabo Flexível 2,5mm Cor Preta 100 metros</t>
  </si>
  <si>
    <t>Fio Cabo Flexível 4mm Cor Preta 50 metros</t>
  </si>
  <si>
    <t>Fio Cabo Flexível 4mm Cor Vermelha 50 metros</t>
  </si>
  <si>
    <t>Fio Cabo Flexível 6mm Cor Preta 50 metros</t>
  </si>
  <si>
    <t>Kg.</t>
  </si>
  <si>
    <t>M</t>
  </si>
  <si>
    <t>Descrição do Item</t>
  </si>
  <si>
    <t>Especificação</t>
  </si>
  <si>
    <t>Rotulador Eletrônico Profissional Portátil - Ref Brother - Pth110</t>
  </si>
  <si>
    <t>Alicate para Crimpar RJ45 Cat6 Blindado. Uso Profissional, com cortador e decapador</t>
  </si>
  <si>
    <t>Furadeira de impacto 750W, 110V, com reversão, guia de profundidade e empunhadura, mandril 1/2" - 13 mm</t>
  </si>
  <si>
    <t>Computador portátil para programação de equipamentos</t>
  </si>
  <si>
    <t>Computador portátil Notebook - Requisitos mínimos: processador intel i5 memória ram 8Gb, portas USB, ethernet RJ45, 512 Gb de armazenamento, Sitema Operacional Windows 10</t>
  </si>
  <si>
    <t>Jogo Chave Tork</t>
  </si>
  <si>
    <t>Jogo de chaves tork tipo "L" Fabricadas em aço cromo – vanádio com no mínimo 10 peças, nas medidas: T9 - T10 - T15 - T20 - T25 - T27 - T30 - T40 - T45 - T50</t>
  </si>
  <si>
    <t>Cabo Conversor USB Serial RS232 com suporte a interface serial RS232 sendo capaz de transmitir taxas superiores a 1 Mbps, compatível com Windows 98/98SE – ME – 2000 – XP – VISTA32 – VISTA 64 – Windows 7 – Windows 8 ou superiores, Linux RedHat8 – RedHat9 – RedHat73 ou superiores, Driver CH340</t>
  </si>
  <si>
    <t>Caneta óptica</t>
  </si>
  <si>
    <t>Rádio Comunicador Ht Dual Band Uhf Vhf Uv-5r Fm Fone Ptt, Transmissão recepção: Vhf 136-174/uhf:400-520mhz, Visor dual-band, freq dupla, Potência de saída: 4 / 1watts, 128 canais, Rx: fm 65~108mhz, Rx: vhf 136.000~173.995mhz, Rx: uhf 400.000~479.993mhz, Tx: vhf 136.000~173.995mhz, Tx: uhf 400.000-520.000mhz</t>
  </si>
  <si>
    <t>Scaner de Rede - Ref: Microscanner2 Termination Test Kit Ms2-ttk 3052592 - Fluke</t>
  </si>
  <si>
    <t>O MicroScanner para testes como pinagem, comprimento os pares, distância até a falha, identificação de cabos e dispositivos nas extremidades, tudo em uma tela. Adaptadores para os conectores RJ11, RJ45 e suporte coaxial embutido, tanto a unidade principal quanto os identificadores remotos podem ser utilizados para testar tomadas de telefone, Ethernet e CATV. Gerador de tom embutido analógico e digital do IntelliTone para localizar precisamente qualquer cabo ou par de fios independente do ambiente de trabalho. Modo digital para localizar cabeamento de dados de alto nível (Cat 5e/6/6a) em feixes, switches, patch panels, ou tomadas de parede. Modo analógico no cabeamento do nível de voz (Cat 3 e abaixo), assim como cabos coaxiais, segurança, alarme e auto falantes. Ref Fluke MS2-100</t>
  </si>
  <si>
    <t>Alicate de Crimpagem Rápida Jack RJ45 - Ref. Furukawa ou Fluke</t>
  </si>
  <si>
    <t>Alicate de Crimpagem Rápida Premium, Ferramenta manual de impacto para conexão e crimpagem de condutores isolados em sistemas de cabeamento estruturado (Keystones Cat5e, Cat6 e Cat6A).Possibilita a crimpagem dos 8 condutores ao mesmo tempo proporcionando deste modo uma conectorização homogênea.Compatível com os conectores Keystones:- Multilan Cat5e UTP; - Multilan Cat5e FTP; - Gigalan Premium Cat6 UTP; - Gigalan Cat6 Blindado;- Gigalan Augmented Cat6A UTP;- Gigalan Augmented Cat6A Blindado - Ref Furukawa</t>
  </si>
  <si>
    <t>Parafusadeira de Impacto com Jogo de Bits</t>
  </si>
  <si>
    <t>Parafusadeira reversa elétrica à bateria, 21V com 2 baterias, carregador, 2000 rpm, torque de 20 nm, jogo de bits de no mínimo 20 peças, sendo no mínimo, fenda e phillips</t>
  </si>
  <si>
    <t xml:space="preserve">Kit  Chave Catraca e soquetes com 12 Peças </t>
  </si>
  <si>
    <t>Jogo de soquetes com catraca, Fabricado em Cromo Vanádio, com no mínimo 10 Soquetes 1/2": 8, 9, 10, 11, 12, 14, 17, 19, 21, 24mm</t>
  </si>
  <si>
    <t xml:space="preserve">Kit  Chave de Boca com cabeça Móvel e Catraca com 5 Peças </t>
  </si>
  <si>
    <t>Jogo Chave Boca Combinada Cabeça Móvel em Aço Carbono Com Catraca com no mínimo 5 Peças, Medidas: 8 mm, 10 mm, 12 mm, 13 mm, 14 mm</t>
  </si>
  <si>
    <t>Gerador de Tom e Testador de Cabo Pro 200 Lan- Ref. Fluke</t>
  </si>
  <si>
    <t>Gerador de Tons e Sonda Digital localiza cabos em redes ativas, mesmo que eles estejam conectados a um comutador. Verifica a continuidade e detecta falhas (aberturas, curtos e pares torcidos). LEDs indicadores de força do sinal para que você possa ajudar a identificar um cabo que esteja agrupado com outros cabos. sonda tem um testador de pares embutido para identificar pares abertos, em curto e cruzados, Isola pares de fios individuais precisamente, alterando o tom quando em curto. Adaptador de cabo coaxial. Ref Fluke Gerador de tons IntelliTone 200 LAN e Sonda Digital 200 IntelliTone</t>
  </si>
  <si>
    <t>Kit Chaves J e T para abertura de tampa de caixas subterrânea</t>
  </si>
  <si>
    <t>Kits de Chaves J e T Para Abertura De Tampa De Caixa Subterrânea medidas 28" x ø 5/8, Gancho QR para abrir caixa subterrânea Tipo 3, Fabricada em aço especial temperado e zincado com alça soldada e a ponta tipo "J" gabaritada no padrão correto, conforme as normas da Telebrás.</t>
  </si>
  <si>
    <t>Lanterna Tipo Holofote</t>
  </si>
  <si>
    <t>Lanterna de LED de alta potência Recarregável com Carregador Bivolt portátil.</t>
  </si>
  <si>
    <t>Pé de cabra 7/8”</t>
  </si>
  <si>
    <t>Smartphone - Requisitos MÍNIMOS: 4Gb de memória Ram, Wifi, Processador com 8 núcleos(Octa-Core), Armazenamento interno de 64Gb. Ref Motorola G10</t>
  </si>
  <si>
    <t xml:space="preserve">Alicate Bico Meia Cana Reto 6 Pol, acabamento em níquel preto que protege as laminas e evita corrosão com cabo anatômico facilitando o uso da ferramenta - Ref Vonder </t>
  </si>
  <si>
    <t>Alicate Corte Diagonal 4.1/2 Pol em aço cromo vanádio cabo antiderrapante (ranhurado) com abas de proteção isolado 1000 V - Ref Vonder</t>
  </si>
  <si>
    <t>Alicate Universal Isolado 8 Pol endurecido para melhor desempenho, feito em aço especial selecionado com cabo moldado de dupla injeção. Realiza testes de tensão elétrica em 1000V - Ref Vonder</t>
  </si>
  <si>
    <t>Chave de Inserção "Puch Down"</t>
  </si>
  <si>
    <t>Alicate fixador Punch Down para keystone (Jack) e patch panel RJ11 RJ12 e RJ45 Voice Panels.Com regulagem de pressão</t>
  </si>
  <si>
    <t>Chave de Inserção M10-B, Ref: Bargoa ou Khrone</t>
  </si>
  <si>
    <t>Alicate punch down inserção m10 bargoa telefonia 314kr - Ref Bargoa ou Krone</t>
  </si>
  <si>
    <t>Chave de Inserção BTDG, Ref: Bargoa ou Khrone</t>
  </si>
  <si>
    <t>Ferramenta com impacto para Inserção de Fios em Bloco Telefônico Cilíndrico do padrão Tyco QDF ou Bargoa BTDG - Ref Bargoa ou Krone</t>
  </si>
  <si>
    <t>Alicate para crimpar cabo de rede e telefone Rj45, Rj12 e Rj11. Com estilo portátil e encaixe ergonômico com descascador e cortador de fio</t>
  </si>
  <si>
    <t>Estilete 15mm Profissional - Ref Tramontina</t>
  </si>
  <si>
    <t>Chave de Fenda 1/8 x 6 Pol, feita em Aço Cromo Vanádio de Alta Qualidade ponta Magnetizada Fosfatado Cabo Anatômico - Ref Tramontina ou Vonder</t>
  </si>
  <si>
    <t>Chave de Fenda 1/8 x 8 Pol, feita em Aço Cromo Vanádio de Alta Qualidade ponta Magnetizada Fosfatado Cabo Anatômico - Ref Tramontina ou Vonder</t>
  </si>
  <si>
    <t>Chave de Fenda 5/16 x 8 Pol, feita em Aço Cromo Vanádio de Alta Qualidade ponta Magnetizada Fosfatado Cabo Anatômico - Ref Tramontina ou Vonder</t>
  </si>
  <si>
    <t>Chave de Philips 1/8 x 6 Pol, feita em Aço Cromo Vanádio de Alta Qualidade ponta Magnetizada Fosfatado Cabo Anatômico - Ref Tramontina ou Vonder</t>
  </si>
  <si>
    <t>Chave de Philips 1/8 x 8 Pol, feita em Aço Cromo Vanádio de Alta Qualidade ponta Magnetizada Fosfatado Cabo Anatômico - Ref Tramontina ou Vonder</t>
  </si>
  <si>
    <t>Chave de Philips 5/16 x 8 Pol, feita em Aço Cromo Vanádio de Alta Qualidade ponta Magnetizada Fosfatado Cabo Anatômico - Ref Tramontina ou Vonder</t>
  </si>
  <si>
    <t>Caneta Indutiva, Gerador de Tom, Testador de Cabos montados com RJ45, Localizador de Par ( Zumbidor ), Detectar linha DC e determinar Cátodo e Ânodo, Teste de continuidade, curto-circuito e circuito aberto, Detecção por Chamada, Identificar par com ou sem o Receptor RX conectado, Inspecionar erros de conexão em cabo Lan ( Cat.5e ou Cat.6 ), linha telefônica, cabo coaxial, conexão invertida ou linha cruzada, Localizador de cabo ( 8 contatos ) para teste passivo no Receptor - Ref SECTOOL NKLT-NKX801R/B</t>
  </si>
  <si>
    <t>Mochila com Capacidade de Carga, de no mínimo, 30Kg, para transporte das Ferramentas</t>
  </si>
  <si>
    <t>Mochila confeccionada em material resistente com Capacidade de Carga, de no mínimo, 30Kg</t>
  </si>
  <si>
    <t>Verruma Manual 4,0mm N125</t>
  </si>
  <si>
    <t>Decapador e cortador giratório universal de cabos de rede, para cabo redondo cordão de fio cabos multi condutores e cabos de forma irregular; - bitola 22 awg / 9.5mm (3/8")</t>
  </si>
  <si>
    <t>Pincel Trincha 1/2"</t>
  </si>
  <si>
    <t>Badisco Profissional - Ref: Primavox Prima-7-LPA</t>
  </si>
  <si>
    <t>Compativel com sinal de recepção FSK/DTMF, Identificador de chamadas (FSK / DTMF), Sistema de Proteção contra descargas elétricas, Ajuste automático de sistema de discagem pulso e tom, através de software, sem uso de chave seletora, Chave liga / desliga para uso por operador, Mostrador de cristal líquido (LCD) com 5 níveis de contraste, data e relógio, Plugue R J11 e garras para conexão, entrada para headphone.</t>
  </si>
  <si>
    <t>Alimentação: Bateria 9V, Possui visor LCD 0,5” de altura e 3 1/2 dígitos, Teste de sinal digital, Onda Quadrada, Tensão Contínua (DCV): 200mV, 2.000mV, 20V, 200V e 1.000V, Tensão Alternada (ACV): 200V e 750V, Corrente Contínua (DCmA): 2.000µa, 20mA, 200mA e 10A, Resistor (ohm): 200ohm, 2.000O, 20kohm, 200kohm e 2.000kohm, Transistor (hFE): NPN/PNP, Identificação de voltagem, Corrente - Tensão AC e DC, Corrente, Resistência, Testes de transistor, diodos, Teste de sinal digital, Onda Quadrada</t>
  </si>
  <si>
    <t>Testador para bloco M10 Ericsson (Bargoa, Krone, importados e etc) para acesso elétrico individual ao bloco M10 para realização do teste da linha telefônica em série na versão TetraPolar (TP) ou paralelo na versão BiPolar (TB), evitando a danificação dos contatos do bloco ou no isolamento dos fios.</t>
  </si>
  <si>
    <t>Ferro de Solda 80 W 110V</t>
  </si>
  <si>
    <t>Sugador de solda Universal bico de rosca</t>
  </si>
  <si>
    <t>UN.</t>
  </si>
  <si>
    <t>O Custo Mensal deverá estar lincado ao Módulo 05 - Equipamentos: Alínea B, nas abas de cada posto.</t>
  </si>
  <si>
    <t>PLANILHA DE MEMÓRIA DE CÁLCULO PARA EQUIPAMENTOS OPERACIONAIS - Anexo VII</t>
  </si>
  <si>
    <t>PLANILHA DE MEMÓRIA DE CÁLCULO MATERIAIS DE INSUMOS - Anexo VI</t>
  </si>
  <si>
    <t>PLANILHA DE MEMÓRIA DE CÁLCULO DE EPI's_EPC's_UNIFORME - Anexo V</t>
  </si>
  <si>
    <t>Ferramentas não previstas na tabela acima com estimativa de 20% sobre o total (R$)</t>
  </si>
  <si>
    <r>
      <rPr>
        <b/>
        <sz val="11"/>
        <color theme="1"/>
        <rFont val="Calibri"/>
        <family val="2"/>
        <scheme val="minor"/>
      </rPr>
      <t>Objeto:</t>
    </r>
    <r>
      <rPr>
        <sz val="11"/>
        <color theme="1"/>
        <rFont val="Calibri"/>
        <family val="2"/>
        <scheme val="minor"/>
      </rPr>
      <t xml:space="preserve"> Contratação de Prestação de Serviços de Manutenção Preventiva e Corretiva dos Sistemas de Telecomunicações, Infraestrutura de Redes de Telecomunicações e Circuito Fechado de TV da Fiocruz.</t>
    </r>
  </si>
  <si>
    <t>04  - Material SINAPI/ SCO/ Cotação</t>
  </si>
  <si>
    <r>
      <t xml:space="preserve">CUSTOS INDIRETOS, TRIBUTOS E LUCRO
</t>
    </r>
    <r>
      <rPr>
        <b/>
        <sz val="10"/>
        <rFont val="Arial"/>
        <family val="2"/>
      </rPr>
      <t>Serviços por Demanda e Materiais</t>
    </r>
  </si>
  <si>
    <t xml:space="preserve">E-MAIL: </t>
  </si>
  <si>
    <t xml:space="preserve">CONTA BANCÁRIA: </t>
  </si>
  <si>
    <t xml:space="preserve">DATA DA LICITAÇÃO: </t>
  </si>
  <si>
    <t xml:space="preserve">PROPONENTE: </t>
  </si>
  <si>
    <t xml:space="preserve">ENDEREÇO:  </t>
  </si>
  <si>
    <t xml:space="preserve">BAIRRO: </t>
  </si>
  <si>
    <t xml:space="preserve">CNPJ: </t>
  </si>
  <si>
    <t xml:space="preserve">BANCO: </t>
  </si>
  <si>
    <t xml:space="preserve">AGÊNCIA: </t>
  </si>
  <si>
    <t xml:space="preserve">TELEFONE: </t>
  </si>
  <si>
    <t xml:space="preserve">INSCRIÇÃO ESTADUAL: </t>
  </si>
  <si>
    <t xml:space="preserve">CEP: </t>
  </si>
  <si>
    <t xml:space="preserve">VALIDADE DA PROPOSTA: </t>
  </si>
  <si>
    <t xml:space="preserve">CONVENÇÃO E/OU ACORDO COLETIVO :  </t>
  </si>
  <si>
    <t>Valor Total dos Equipamentos e Ferramentas de Alta Durabilidade</t>
  </si>
  <si>
    <t>PLANILHA DE MEMÓRIA DE CÁLCULO PARA EQUIPAMENTOS E UTENSÍLIOS INDIVIDUAIS - Anexo III</t>
  </si>
  <si>
    <t>Abas de Postos - Supervisor e Técnico CFT</t>
  </si>
  <si>
    <t>Serviços por Demanda</t>
  </si>
  <si>
    <t>Aba: Uniformes / EPI's / EPC's
Aba: INSUMOS
Aba: Ferramentas Individual
Aba: Ferramentas Uso Geral
Aba: Veículos</t>
  </si>
  <si>
    <t>A Licitante deverá atentar-se aos Apêncices. Para a realização desses serviços será de responsabilidade da CONTRATADA fornecer aos seus trabalhadores e/ou subcontratados EPIs/ EPCs/ Uniformes/ Insumos/ e Ferramentas de Uso Geral e Individual, e Veículos, necessários à execução dos serviços,corfome itens listados nas abas.</t>
  </si>
  <si>
    <t>Aba para ser preenchida as informações da mão de obra residente, levando em consideração as particularidades de cada CCT envolvida por categoria. Aba que constitui a consolidação das informações de modo geral e que visa a fechar de modo geral o custo dos postos de trabalho. Algumas informações já estarão preenchidas automaticamente por conta da empresa Informar as alíquotas na planilha única de Encargos_Rescisão_Prof Ausente e a planilha de Custos Indiretos, Tributos e Lucro. Os Custos gerados destas tabelas de apoio, estarão lincados automaticamente com a planilha de custos para a composição de modo abrangente dos custos mensais dos postos de trabalho, obedecendo as especificidades de cada tipo de serviço/categoria.</t>
  </si>
  <si>
    <t>Material</t>
  </si>
  <si>
    <t xml:space="preserve">O licitante deverá preencher valor total, conforme previsto no Termo de Referência deste edital, </t>
  </si>
  <si>
    <t>CITL (Custos Indiretos, Tributos e Lucro) 01 (um) quadro para as planilhas de custo de 01 à 21 e 01 (um) quadro para a planilha de Serviços por Demanda</t>
  </si>
  <si>
    <t>Planilhas de Custo de Mão de Obra Supervisor e Técnico CFT</t>
  </si>
  <si>
    <t xml:space="preserve">Aba Veículos
</t>
  </si>
  <si>
    <t>Camisa Polo malha algodão, manga curta, com acabamento sanfonado, com logomarca da contratada no bolso.</t>
  </si>
  <si>
    <t>Calça jeans , costura dupla, modelo tradicional, com 2 bolsos na frente e 2 bolsos traseiros mosquetados, com logomarca discreta da contratada.</t>
  </si>
  <si>
    <t>Par de botas profissionais 1/2 cano confeccionada em couro legítimo, com acabamento em espuma na parte superior e palmilha higiênica com tratamento antibactericida, com solado antiderrapante, sem ou com cadarço, na cor preta</t>
  </si>
  <si>
    <t>Cinto tipo NA com cadarço marrom em poliuretano, largura 35mm e comprimento 1,20</t>
  </si>
  <si>
    <t>Par de Meia 3/4 em algodão, na cor preta, tamanho único</t>
  </si>
  <si>
    <t>Guarda pó em garbine, com manga curta, fechamento com botão, gola esporte, com costura dupla, 1 bolso superior esquerdo e dois bolsos inferiores, chapados com identificação bordada na cor preta no bolso superior para todos os profissionais, sendo o guarda pó do supervisor com  identificação de supervisão nas costas</t>
  </si>
  <si>
    <t>Calçado de segurança impermeável em couro com fechamento com elástico sem cadarço, palmilha sintética antibactericida, sola de borracha antiderrapante , biqueira não metálica para uso em eletricidade, cor preta com CA no EPI</t>
  </si>
  <si>
    <t>Capa de chuva em PVC: confeccionado em tela sintética revestida de PVC em ambas as faces, com fechamento frontal através de conco botões de pressão plástico, com costura através de solda eletrônica com CA no EPI.</t>
  </si>
  <si>
    <t>Capacete de segurança com aba frontal, com CA no EPI, moldado em poliuretano de alta densidade com 2 fendas laterais para acessórios (slots) que podem acomodar proetor auditivo tipo abafador, suspensão confeccionada com 2 ou 3 tiras de tecido poliester e carneira de poliester alta densidade, tira jugular em tecido elástico para fixação do capacete evitando a queda do mesmo.</t>
  </si>
  <si>
    <t>Par de luva de segurança curta, cinco dedos, confeccionada em couro vacum, tipo vaqueta, com reforço interno na palma, reforço externo entre o polegar e o indicador, e elástico no dorso com CA no EPI</t>
  </si>
  <si>
    <t>Óculos de segurança constituído em uma única peça de policarbonato resistente  a impactos e choues físicos de materiais sólidos e líquidos como: fragmentos de medeira, ferro, respingos de produtos ácidos, cáusticos, entre outros. Proteção contra raios UVA e UVB. Hastes tipo espátula. Visor curvooferecendo proteção lateral. Cor da lente: Incolor, com CA no EPI.</t>
  </si>
  <si>
    <t>Cinto de segurança para trabalhos em altura (Tipo paraquedista) com talabarte.</t>
  </si>
  <si>
    <t>Cones de sinalização de 50cm</t>
  </si>
  <si>
    <t>Trena 5m</t>
  </si>
  <si>
    <t>Trena 30m</t>
  </si>
  <si>
    <t>Jogo de Brocas (nº3 a nº10) para Madeira</t>
  </si>
  <si>
    <t>Jogo de Brocas (nº3 a nº10) para Metal</t>
  </si>
  <si>
    <t>Jogo de Brocas (nº3 a nº10) para Concreto</t>
  </si>
  <si>
    <t>Escada de fibra Tipo Tesoura (08 Degraus)</t>
  </si>
  <si>
    <t>Escada de fibra Tipo Tesoura (06 Degraus)</t>
  </si>
  <si>
    <t>Escada de fibra Extensiva</t>
  </si>
  <si>
    <t>Alicate POP</t>
  </si>
  <si>
    <t>Barreira Pantográfica</t>
  </si>
  <si>
    <t>Alicate de Pressão</t>
  </si>
  <si>
    <t>Martelo de unha</t>
  </si>
  <si>
    <t>Aplicador de Silicone</t>
  </si>
  <si>
    <t>Arco de Serra</t>
  </si>
  <si>
    <t>Testador multifunções para CFTV</t>
  </si>
  <si>
    <t>Passa fio</t>
  </si>
  <si>
    <t>Gasolina  Comum - Carro cabine dupla para 5 passageiros, com compartimento de carga</t>
  </si>
  <si>
    <t>Localizador e Testador de Cabos</t>
  </si>
  <si>
    <r>
      <t>Custo Anual Estimado pela Administração para a Serviço sob Demanda (</t>
    </r>
    <r>
      <rPr>
        <b/>
        <i/>
        <u/>
        <sz val="11"/>
        <rFont val="Calibri"/>
        <family val="2"/>
        <scheme val="minor"/>
      </rPr>
      <t xml:space="preserve">Com </t>
    </r>
    <r>
      <rPr>
        <b/>
        <sz val="11"/>
        <rFont val="Calibri"/>
        <family val="2"/>
        <scheme val="minor"/>
      </rPr>
      <t>incidência do CTIL)</t>
    </r>
  </si>
  <si>
    <t>Valor Total</t>
  </si>
  <si>
    <t>Escada fibra de vidro tipo tesoura com duplo acesso. Altura: 2,60 m; degraus: 8 unidades; não condutora de eletricidade; pés antiderrapantes; sapatas de borracha; sistema de fechamento antibeliscão.</t>
  </si>
  <si>
    <t>Caneta laser de teste e visualizador de falhas em Fibra Óptica.</t>
  </si>
  <si>
    <t>Escada de fibra de vidro extensível (3,00 X 4,80 metros - 10/16 degraus). Degraus em formato "D" em liga de alumínio com frisos,  antiderrapantes. Catraca em liga de alumínio. Encosto em cinta de náilon revestida em borracha vulcanizada. Acionamento do lance móvel manual por sistema de roldana e corda.</t>
  </si>
  <si>
    <t>Escada fibra de vidro tipo tesoura com duplo acesso. Altura: 2,00 m; degraus: 6 unidades; não condutora de eletricidade; pés antiderrapantes; sapatas de borracha; sistema de fechamento antibeliscão.</t>
  </si>
  <si>
    <t>Alicate rebitador manual com 4 pontas.</t>
  </si>
  <si>
    <t>Barreira Pantográfica Refletiva (bloqueio ou divisão de áreas). Extensiva (de 0,80 m a 6,4 m). Proteção contra rios UV. Faixas refletivas para uso noturno.</t>
  </si>
  <si>
    <t>Alicate de pressão. Material: ferro. Tratamento superficial: aço niquelado. Mordente inferior: curvo. Isolamento no cabo. Abertura da boca: 28 mm. Tamanho: 10 pol.</t>
  </si>
  <si>
    <t xml:space="preserve">Alicate tipo unha. Material: aço forjado. Material do cabo: madeira. </t>
  </si>
  <si>
    <t>Aplicador de silicone profissional. Possui estrutura reforçada, cabo anatômico, sistema de aplicação que evita desperdício e acompanha desentupidor de tubos.</t>
  </si>
  <si>
    <t>Arco de serra. Cabo anatômico. Comprimento: 12 pol. Acompanha 1 lâmina de serra bi-metal inquebrável e não estilhaça.</t>
  </si>
  <si>
    <t>Testador multifunções. Utilizado em instalação de CFTV. Tela touch screen 4". Suporta 4K de resolução. Sistema android. Suporte para cartão de memória de até 32 gb. Teste de cabeamento ethernet, cabo tj 45, cabo bnc e ádio. Bag e pulseira.</t>
  </si>
  <si>
    <t>Passa fio tipo profissional. Material pvc com alma de aço. Comprimento de 50 m. Ponta de guia em pvc e ponta de tração soldada.</t>
  </si>
  <si>
    <t>Trena profissional. Estojo anatômico em abs de alta resistência com revestimento em borracha termoplastica. Fita de aço revestida em naylon profissional medindo 5 m de comprimento e 19 mm de largura.</t>
  </si>
  <si>
    <t>Trena. Medindo 13 mm de largura e 30 m de comprimento. Arco em abs. Grande manivela com botão giratorio. Rebobinamento da fita fácil e suave. Extremidade do arco pontiaguda e da fita com gancho argola.</t>
  </si>
  <si>
    <t>Jogo de brocas para madeira de 3 a 10 mm com 8 peças.</t>
  </si>
  <si>
    <t>Jogo de brocas de 2 mm a 10 mm. Para metal. Material: aço carbono.</t>
  </si>
  <si>
    <t>Jogo de brocas de videa (3, 5, 7, 9, 10, 12 mm) para concreto.</t>
  </si>
  <si>
    <t>Veículo de cabine dupla, 4 portas. Capacidade mínima de 05 passageiros. Combustivel flex. Marchas a frente: 5. Macha ré: 1. Câmbio manual. Direção hidraulica ou elétrica. Airbag. Freios abs.</t>
  </si>
  <si>
    <t>Valor estimado pela Administração para Mão de Obra sob Demanda</t>
  </si>
  <si>
    <t>Valor estimado pela Administração para Serviços Sob Demanda</t>
  </si>
  <si>
    <t>PLANILHA ORÇAMENTÁRIA PARA MÃO DE OBRA E SERVIÇOS SOB DEMANDA</t>
  </si>
  <si>
    <t xml:space="preserve">02 - Custo Total de Mão de Obra sob Demanda </t>
  </si>
  <si>
    <t xml:space="preserve">03 - Custo Total de Serviços por Demanda </t>
  </si>
  <si>
    <t>Custo Bianual</t>
  </si>
  <si>
    <t>PRAZO DE EXECUÇÃO: 24 (vinte e quatro) meses, a contar da assinatura do Termo de Contrato, podendo ser prorrogado, até o limite máximo de 120 (cento e vinte) meses, na forma do art. 107., da Lei n° 14.133/21, conforme estabelecido no Termo de Referência.</t>
  </si>
  <si>
    <t>Valor 24 Meses (R$)</t>
  </si>
  <si>
    <t>-</t>
  </si>
  <si>
    <t>Consideramos o valor da Guia de Regularização de Taxas(GRT) referente ao ano de 2024, que é de R$ 191,88</t>
  </si>
  <si>
    <t>Valor Unitário de Vale Refeição Mensal</t>
  </si>
  <si>
    <t>Valor Unitário de Vale Refeição Férias (1/12 mês)</t>
  </si>
  <si>
    <t>Custo Total Mensal</t>
  </si>
  <si>
    <t>Informar a Periodicidade da Substituição do Equipamento *</t>
  </si>
  <si>
    <t>*A PROPONENTE TEM A RESPONSABILIDADE DE INFORMAR A VIDA ÚTIL DO EQUIPAMENTO/FERRAMENTA DIMENSIONADA, DE FORMA A SER REALIZADO O PAGAMENTO MENSAL SOMENTE DO PERÍODO ÚTIL DE UTILIZAÇÃO DO EQUIPAMENTO/FERRAMENTA NO CONTRATO. DESTA FORMA A ADMINISTRAÇÃO PRECISA AVALIAR CASO A CASO, DE FORMA A VALIDAR DE MODO EM GERAL TODAS AS PERIODICIDADES APRESENTADAS PELAS EMPRESAS</t>
  </si>
  <si>
    <t>Assistência Médica</t>
  </si>
  <si>
    <t>Valor Unitário de Gratificação Natalina (1/12 mês)</t>
  </si>
  <si>
    <t>Motorista</t>
  </si>
  <si>
    <t>7823-05</t>
  </si>
  <si>
    <t xml:space="preserve">CUSTO GLOBAL BIANUAL PARA A PRESTAÇÃO DO SERVIÇO </t>
  </si>
  <si>
    <t>LEGENDA DE POSTOS DE TRABALHO, QUANTIDADES E SALÁRIO BASE</t>
  </si>
  <si>
    <t>Valor Mensal Total dos Veículos</t>
  </si>
  <si>
    <t>MOTORISTA</t>
  </si>
  <si>
    <t>CESTA BÁSICA OU AUXÍLIO ALIMENTAÇÃO</t>
  </si>
  <si>
    <t>I</t>
  </si>
  <si>
    <t>Valor Total Mensal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</si>
</sst>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0\ &quot;Profissionais&quot;"/>
    <numFmt numFmtId="165" formatCode="dd/mm/yyyy;@"/>
    <numFmt numFmtId="166" formatCode="#,##0\ &quot;M²&quot;"/>
    <numFmt numFmtId="167" formatCode="&quot;R$&quot;\ #,##0.00"/>
    <numFmt numFmtId="168" formatCode="_(&quot;R$ &quot;* #,##0.00_);_(&quot;R$ &quot;* \(#,##0.00\);_(&quot;R$ &quot;* &quot;-&quot;??_);_(@_)"/>
    <numFmt numFmtId="169" formatCode="_-* #,##0_-;\-* #,##0_-;_-* &quot;-&quot;??_-;_-@_-"/>
    <numFmt numFmtId="170" formatCode="0\ &quot;Postos&quot;"/>
    <numFmt numFmtId="171" formatCode="#,##0.0\ &quot;Anos de Vida Útil&quot;"/>
  </numFmts>
  <fonts count="66" x14ac:knownFonts="1">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color theme="1"/>
      <name val="Arial"/>
      <family val="2"/>
    </font>
    <font>
      <sz val="11"/>
      <color indexed="8"/>
      <name val="Calibri"/>
      <family val="2"/>
    </font>
    <font>
      <b/>
      <sz val="11"/>
      <color rgb="FFFF0000"/>
      <name val="Calibri"/>
      <family val="2"/>
      <scheme val="minor"/>
    </font>
    <font>
      <sz val="11"/>
      <color rgb="FF000000"/>
      <name val="Calibri"/>
      <family val="2"/>
      <charset val="204"/>
    </font>
    <font>
      <sz val="8"/>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
      <b/>
      <sz val="10"/>
      <name val="Calibri"/>
      <family val="2"/>
    </font>
    <font>
      <sz val="11"/>
      <name val="Calibri"/>
      <family val="2"/>
      <scheme val="minor"/>
    </font>
    <font>
      <b/>
      <sz val="11"/>
      <color rgb="FF000000"/>
      <name val="Calibri"/>
      <family val="2"/>
      <scheme val="minor"/>
    </font>
    <font>
      <b/>
      <sz val="11"/>
      <name val="Calibri"/>
      <family val="2"/>
      <scheme val="minor"/>
    </font>
    <font>
      <b/>
      <sz val="14"/>
      <name val="Calibri"/>
      <family val="2"/>
      <scheme val="minor"/>
    </font>
    <font>
      <b/>
      <sz val="12"/>
      <name val="Calibri"/>
      <family val="2"/>
      <scheme val="minor"/>
    </font>
    <font>
      <b/>
      <sz val="14"/>
      <color theme="0"/>
      <name val="Calibri"/>
      <family val="2"/>
      <scheme val="minor"/>
    </font>
    <font>
      <sz val="9"/>
      <color rgb="FFFF0000"/>
      <name val="Calibri"/>
      <family val="2"/>
      <scheme val="minor"/>
    </font>
    <font>
      <b/>
      <sz val="9"/>
      <name val="Calibri"/>
      <family val="2"/>
      <scheme val="minor"/>
    </font>
    <font>
      <b/>
      <sz val="10"/>
      <name val="Calibri"/>
      <family val="2"/>
      <scheme val="minor"/>
    </font>
    <font>
      <sz val="10"/>
      <name val="Calibri"/>
      <family val="2"/>
      <scheme val="minor"/>
    </font>
    <font>
      <b/>
      <sz val="8"/>
      <name val="Calibri"/>
      <family val="2"/>
      <scheme val="minor"/>
    </font>
    <font>
      <sz val="9"/>
      <name val="Calibri"/>
      <family val="2"/>
      <scheme val="minor"/>
    </font>
    <font>
      <sz val="10"/>
      <color theme="1"/>
      <name val="Calibri"/>
      <family val="2"/>
      <scheme val="minor"/>
    </font>
    <font>
      <b/>
      <sz val="12"/>
      <color theme="1" tint="4.9989318521683403E-2"/>
      <name val="Calibri"/>
      <family val="2"/>
      <scheme val="minor"/>
    </font>
    <font>
      <sz val="12"/>
      <color theme="1" tint="4.9989318521683403E-2"/>
      <name val="Calibri"/>
      <family val="2"/>
      <scheme val="minor"/>
    </font>
    <font>
      <b/>
      <sz val="14"/>
      <color theme="1" tint="4.9989318521683403E-2"/>
      <name val="Calibri"/>
      <family val="2"/>
      <scheme val="minor"/>
    </font>
    <font>
      <sz val="14"/>
      <color theme="1" tint="4.9989318521683403E-2"/>
      <name val="Calibri"/>
      <family val="2"/>
      <scheme val="minor"/>
    </font>
    <font>
      <b/>
      <sz val="11"/>
      <color theme="1" tint="4.9989318521683403E-2"/>
      <name val="Calibri"/>
      <family val="2"/>
      <scheme val="minor"/>
    </font>
    <font>
      <sz val="11"/>
      <color theme="1"/>
      <name val="Calibri"/>
      <family val="2"/>
    </font>
    <font>
      <sz val="12"/>
      <color indexed="8"/>
      <name val="Arial"/>
      <family val="2"/>
    </font>
    <font>
      <sz val="12"/>
      <color theme="1"/>
      <name val="Arial"/>
      <family val="2"/>
    </font>
    <font>
      <sz val="9"/>
      <color theme="1"/>
      <name val="Calibri"/>
      <family val="2"/>
      <scheme val="minor"/>
    </font>
    <font>
      <b/>
      <sz val="10"/>
      <color theme="1"/>
      <name val="Calibri"/>
      <family val="2"/>
      <scheme val="minor"/>
    </font>
    <font>
      <sz val="13"/>
      <color theme="1" tint="4.9989318521683403E-2"/>
      <name val="Calibri"/>
      <family val="2"/>
      <scheme val="minor"/>
    </font>
    <font>
      <b/>
      <sz val="10"/>
      <color rgb="FFFF0000"/>
      <name val="Calibri"/>
      <family val="2"/>
      <scheme val="minor"/>
    </font>
    <font>
      <sz val="8"/>
      <color theme="1"/>
      <name val="Calibri"/>
      <family val="2"/>
      <scheme val="minor"/>
    </font>
    <font>
      <b/>
      <sz val="8"/>
      <color theme="1"/>
      <name val="Calibri"/>
      <family val="2"/>
      <scheme val="minor"/>
    </font>
    <font>
      <sz val="10"/>
      <color indexed="10"/>
      <name val="Calibri"/>
      <family val="2"/>
      <scheme val="minor"/>
    </font>
    <font>
      <b/>
      <sz val="10"/>
      <color indexed="10"/>
      <name val="Calibri"/>
      <family val="2"/>
      <scheme val="minor"/>
    </font>
    <font>
      <b/>
      <sz val="9"/>
      <color theme="1"/>
      <name val="Calibri"/>
      <family val="2"/>
      <scheme val="minor"/>
    </font>
    <font>
      <sz val="8"/>
      <color indexed="10"/>
      <name val="Calibri"/>
      <family val="2"/>
      <scheme val="minor"/>
    </font>
    <font>
      <sz val="8"/>
      <color indexed="8"/>
      <name val="Calibri"/>
      <family val="2"/>
      <scheme val="minor"/>
    </font>
    <font>
      <sz val="11"/>
      <color indexed="8"/>
      <name val="Calibri"/>
      <family val="2"/>
      <scheme val="minor"/>
    </font>
    <font>
      <sz val="10"/>
      <color rgb="FFFF0000"/>
      <name val="Calibri"/>
      <family val="2"/>
      <scheme val="minor"/>
    </font>
    <font>
      <sz val="10"/>
      <color indexed="8"/>
      <name val="Calibri"/>
      <family val="2"/>
      <scheme val="minor"/>
    </font>
    <font>
      <i/>
      <sz val="10"/>
      <name val="Calibri"/>
      <family val="2"/>
      <scheme val="minor"/>
    </font>
    <font>
      <sz val="10"/>
      <name val="Calibri"/>
      <family val="2"/>
    </font>
    <font>
      <b/>
      <sz val="11"/>
      <name val="Calibri"/>
      <family val="2"/>
    </font>
    <font>
      <b/>
      <sz val="16"/>
      <color theme="1"/>
      <name val="Calibri"/>
      <family val="2"/>
      <scheme val="minor"/>
    </font>
    <font>
      <b/>
      <u/>
      <sz val="11"/>
      <name val="Calibri"/>
      <family val="2"/>
      <scheme val="minor"/>
    </font>
    <font>
      <sz val="11"/>
      <name val="Calibri"/>
      <family val="2"/>
    </font>
    <font>
      <sz val="8"/>
      <color rgb="FF000000"/>
      <name val="Calibri"/>
      <family val="2"/>
      <scheme val="minor"/>
    </font>
    <font>
      <sz val="8"/>
      <name val="Calibri"/>
      <family val="2"/>
    </font>
    <font>
      <sz val="11"/>
      <color theme="1"/>
      <name val="Arial"/>
      <family val="2"/>
    </font>
    <font>
      <b/>
      <i/>
      <u/>
      <sz val="11"/>
      <name val="Calibri"/>
      <family val="2"/>
      <scheme val="minor"/>
    </font>
    <font>
      <sz val="11"/>
      <color theme="1" tint="4.9989318521683403E-2"/>
      <name val="Calibri"/>
      <family val="2"/>
      <scheme val="minor"/>
    </font>
    <font>
      <b/>
      <sz val="8"/>
      <name val="Calibri"/>
      <family val="2"/>
    </font>
    <font>
      <sz val="11"/>
      <name val="Arial"/>
      <family val="2"/>
    </font>
    <font>
      <b/>
      <sz val="16"/>
      <name val="Calibri"/>
      <family val="2"/>
      <scheme val="minor"/>
    </font>
    <font>
      <b/>
      <sz val="13"/>
      <color theme="0"/>
      <name val="Calibri"/>
      <family val="2"/>
      <scheme val="minor"/>
    </font>
    <font>
      <b/>
      <sz val="9"/>
      <color rgb="FF000000"/>
      <name val="Calibri"/>
      <family val="2"/>
      <scheme val="minor"/>
    </font>
    <font>
      <b/>
      <u/>
      <sz val="10"/>
      <color rgb="FF000000"/>
      <name val="Calibri"/>
      <family val="2"/>
      <scheme val="minor"/>
    </font>
  </fonts>
  <fills count="1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indexed="22"/>
        <bgColor indexed="31"/>
      </patternFill>
    </fill>
    <fill>
      <patternFill patternType="solid">
        <fgColor theme="0" tint="-0.249977111117893"/>
        <bgColor indexed="64"/>
      </patternFill>
    </fill>
    <fill>
      <patternFill patternType="solid">
        <fgColor theme="0"/>
        <bgColor indexed="31"/>
      </patternFill>
    </fill>
    <fill>
      <patternFill patternType="solid">
        <fgColor indexed="9"/>
        <bgColor indexed="26"/>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2"/>
        <bgColor indexed="64"/>
      </patternFill>
    </fill>
    <fill>
      <patternFill patternType="solid">
        <fgColor rgb="FF92D050"/>
        <bgColor indexed="64"/>
      </patternFill>
    </fill>
    <fill>
      <patternFill patternType="solid">
        <fgColor rgb="FFADADAD"/>
        <bgColor indexed="64"/>
      </patternFill>
    </fill>
    <fill>
      <patternFill patternType="solid">
        <fgColor theme="2" tint="-0.249977111117893"/>
        <bgColor indexed="64"/>
      </patternFill>
    </fill>
    <fill>
      <patternFill patternType="solid">
        <fgColor rgb="FFFFFFD5"/>
        <bgColor indexed="64"/>
      </patternFill>
    </fill>
    <fill>
      <patternFill patternType="solid">
        <fgColor theme="1" tint="0.34998626667073579"/>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diagonal/>
    </border>
    <border>
      <left style="medium">
        <color theme="0"/>
      </left>
      <right style="medium">
        <color theme="0"/>
      </right>
      <top style="medium">
        <color theme="0"/>
      </top>
      <bottom/>
      <diagonal/>
    </border>
    <border>
      <left style="medium">
        <color theme="0"/>
      </left>
      <right style="medium">
        <color theme="0"/>
      </right>
      <top style="medium">
        <color theme="0"/>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diagonal/>
    </border>
    <border>
      <left/>
      <right/>
      <top style="medium">
        <color theme="0"/>
      </top>
      <bottom/>
      <diagonal/>
    </border>
    <border>
      <left style="medium">
        <color theme="0"/>
      </left>
      <right/>
      <top/>
      <bottom/>
      <diagonal/>
    </border>
    <border>
      <left/>
      <right style="medium">
        <color theme="0"/>
      </right>
      <top style="medium">
        <color theme="0"/>
      </top>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medium">
        <color theme="0"/>
      </right>
      <top style="medium">
        <color theme="0"/>
      </top>
      <bottom/>
      <diagonal/>
    </border>
    <border>
      <left style="thin">
        <color indexed="64"/>
      </left>
      <right style="thin">
        <color theme="0"/>
      </right>
      <top/>
      <bottom/>
      <diagonal/>
    </border>
    <border>
      <left style="thin">
        <color theme="0"/>
      </left>
      <right style="thin">
        <color theme="0"/>
      </right>
      <top/>
      <bottom/>
      <diagonal/>
    </border>
    <border>
      <left style="thin">
        <color theme="0"/>
      </left>
      <right style="medium">
        <color theme="0"/>
      </right>
      <top style="thin">
        <color theme="0"/>
      </top>
      <bottom style="thin">
        <color theme="0"/>
      </bottom>
      <diagonal/>
    </border>
    <border>
      <left style="thin">
        <color theme="0"/>
      </left>
      <right style="medium">
        <color theme="0"/>
      </right>
      <top style="thin">
        <color theme="0"/>
      </top>
      <bottom/>
      <diagonal/>
    </border>
    <border>
      <left style="medium">
        <color theme="0"/>
      </left>
      <right style="thin">
        <color theme="0"/>
      </right>
      <top style="thin">
        <color theme="0"/>
      </top>
      <bottom style="thin">
        <color theme="0"/>
      </bottom>
      <diagonal/>
    </border>
    <border>
      <left style="thin">
        <color theme="0"/>
      </left>
      <right style="medium">
        <color theme="0"/>
      </right>
      <top style="thin">
        <color theme="0"/>
      </top>
      <bottom style="medium">
        <color theme="0"/>
      </bottom>
      <diagonal/>
    </border>
    <border>
      <left style="medium">
        <color theme="0"/>
      </left>
      <right style="medium">
        <color theme="0"/>
      </right>
      <top style="thin">
        <color theme="0"/>
      </top>
      <bottom style="medium">
        <color theme="0"/>
      </bottom>
      <diagonal/>
    </border>
    <border>
      <left style="medium">
        <color theme="0"/>
      </left>
      <right style="thin">
        <color theme="0"/>
      </right>
      <top style="thin">
        <color theme="0"/>
      </top>
      <bottom style="medium">
        <color theme="0"/>
      </bottom>
      <diagonal/>
    </border>
    <border>
      <left style="medium">
        <color theme="0"/>
      </left>
      <right style="thin">
        <color theme="0"/>
      </right>
      <top/>
      <bottom style="medium">
        <color theme="0"/>
      </bottom>
      <diagonal/>
    </border>
    <border>
      <left style="thin">
        <color theme="0"/>
      </left>
      <right style="medium">
        <color theme="0"/>
      </right>
      <top style="medium">
        <color theme="0"/>
      </top>
      <bottom style="medium">
        <color theme="0"/>
      </bottom>
      <diagonal/>
    </border>
    <border>
      <left style="thin">
        <color theme="0" tint="-4.9989318521683403E-2"/>
      </left>
      <right style="thin">
        <color theme="0"/>
      </right>
      <top style="thin">
        <color theme="0" tint="-4.9989318521683403E-2"/>
      </top>
      <bottom style="thin">
        <color theme="0" tint="-4.9989318521683403E-2"/>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hair">
        <color theme="0" tint="-0.249977111117893"/>
      </right>
      <top style="medium">
        <color theme="0"/>
      </top>
      <bottom style="thin">
        <color theme="0"/>
      </bottom>
      <diagonal/>
    </border>
    <border>
      <left style="hair">
        <color theme="0" tint="-0.249977111117893"/>
      </left>
      <right style="hair">
        <color theme="0" tint="-0.249977111117893"/>
      </right>
      <top style="medium">
        <color theme="0"/>
      </top>
      <bottom style="thin">
        <color theme="0"/>
      </bottom>
      <diagonal/>
    </border>
    <border>
      <left style="hair">
        <color theme="0" tint="-0.249977111117893"/>
      </left>
      <right/>
      <top style="medium">
        <color theme="0"/>
      </top>
      <bottom style="thin">
        <color theme="0"/>
      </bottom>
      <diagonal/>
    </border>
    <border>
      <left style="hair">
        <color theme="0" tint="-0.249977111117893"/>
      </left>
      <right style="thin">
        <color theme="0"/>
      </right>
      <top style="medium">
        <color theme="0"/>
      </top>
      <bottom style="thin">
        <color theme="0"/>
      </bottom>
      <diagonal/>
    </border>
    <border>
      <left style="thin">
        <color theme="0"/>
      </left>
      <right style="hair">
        <color theme="0" tint="-0.249977111117893"/>
      </right>
      <top style="thin">
        <color theme="0"/>
      </top>
      <bottom style="thin">
        <color theme="0"/>
      </bottom>
      <diagonal/>
    </border>
    <border>
      <left style="hair">
        <color theme="0" tint="-0.249977111117893"/>
      </left>
      <right style="hair">
        <color theme="0" tint="-0.249977111117893"/>
      </right>
      <top style="thin">
        <color theme="0"/>
      </top>
      <bottom style="thin">
        <color theme="0"/>
      </bottom>
      <diagonal/>
    </border>
    <border>
      <left style="hair">
        <color theme="0" tint="-0.249977111117893"/>
      </left>
      <right/>
      <top style="thin">
        <color theme="0"/>
      </top>
      <bottom style="thin">
        <color theme="0"/>
      </bottom>
      <diagonal/>
    </border>
    <border>
      <left style="hair">
        <color theme="0" tint="-0.249977111117893"/>
      </left>
      <right style="thin">
        <color theme="0"/>
      </right>
      <top style="thin">
        <color theme="0"/>
      </top>
      <bottom style="thin">
        <color theme="0"/>
      </bottom>
      <diagonal/>
    </border>
    <border>
      <left style="medium">
        <color theme="0"/>
      </left>
      <right style="hair">
        <color theme="0" tint="-0.249977111117893"/>
      </right>
      <top style="medium">
        <color theme="0"/>
      </top>
      <bottom style="medium">
        <color theme="0"/>
      </bottom>
      <diagonal/>
    </border>
    <border>
      <left/>
      <right style="hair">
        <color theme="0" tint="-0.249977111117893"/>
      </right>
      <top style="medium">
        <color theme="0"/>
      </top>
      <bottom style="medium">
        <color theme="0"/>
      </bottom>
      <diagonal/>
    </border>
    <border>
      <left style="hair">
        <color theme="0" tint="-0.249977111117893"/>
      </left>
      <right style="hair">
        <color theme="0" tint="-0.249977111117893"/>
      </right>
      <top style="medium">
        <color theme="0"/>
      </top>
      <bottom style="medium">
        <color theme="0"/>
      </bottom>
      <diagonal/>
    </border>
    <border>
      <left style="hair">
        <color theme="0" tint="-0.249977111117893"/>
      </left>
      <right/>
      <top style="medium">
        <color theme="0"/>
      </top>
      <bottom style="medium">
        <color theme="0"/>
      </bottom>
      <diagonal/>
    </border>
    <border>
      <left style="hair">
        <color theme="0" tint="-0.249977111117893"/>
      </left>
      <right style="medium">
        <color theme="0"/>
      </right>
      <top style="medium">
        <color theme="0"/>
      </top>
      <bottom style="medium">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medium">
        <color theme="0"/>
      </bottom>
      <diagonal/>
    </border>
    <border>
      <left style="thin">
        <color theme="0"/>
      </left>
      <right style="thin">
        <color theme="0"/>
      </right>
      <top style="medium">
        <color theme="0"/>
      </top>
      <bottom style="thin">
        <color theme="0"/>
      </bottom>
      <diagonal/>
    </border>
    <border>
      <left style="thin">
        <color theme="0"/>
      </left>
      <right style="thin">
        <color theme="0"/>
      </right>
      <top style="thin">
        <color theme="0"/>
      </top>
      <bottom style="medium">
        <color theme="0"/>
      </bottom>
      <diagonal/>
    </border>
    <border>
      <left style="medium">
        <color theme="0"/>
      </left>
      <right style="hair">
        <color theme="0" tint="-0.249977111117893"/>
      </right>
      <top/>
      <bottom style="medium">
        <color theme="0"/>
      </bottom>
      <diagonal/>
    </border>
    <border>
      <left style="hair">
        <color theme="0" tint="-0.249977111117893"/>
      </left>
      <right style="hair">
        <color theme="0" tint="-0.249977111117893"/>
      </right>
      <top/>
      <bottom style="medium">
        <color theme="0"/>
      </bottom>
      <diagonal/>
    </border>
    <border>
      <left style="hair">
        <color theme="0" tint="-0.249977111117893"/>
      </left>
      <right style="medium">
        <color theme="0"/>
      </right>
      <top/>
      <bottom style="medium">
        <color theme="0"/>
      </bottom>
      <diagonal/>
    </border>
    <border>
      <left style="thin">
        <color theme="0"/>
      </left>
      <right style="medium">
        <color theme="0"/>
      </right>
      <top style="medium">
        <color theme="0"/>
      </top>
      <bottom style="thin">
        <color theme="0"/>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theme="0"/>
      </left>
      <right style="thin">
        <color indexed="64"/>
      </right>
      <top/>
      <bottom/>
      <diagonal/>
    </border>
    <border>
      <left style="thin">
        <color theme="0"/>
      </left>
      <right style="thin">
        <color indexed="64"/>
      </right>
      <top style="thin">
        <color theme="0"/>
      </top>
      <bottom style="thin">
        <color theme="0"/>
      </bottom>
      <diagonal/>
    </border>
    <border>
      <left style="thin">
        <color theme="0"/>
      </left>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top/>
      <bottom style="thin">
        <color theme="0" tint="-4.9989318521683403E-2"/>
      </bottom>
      <diagonal/>
    </border>
    <border>
      <left/>
      <right/>
      <top/>
      <bottom style="thin">
        <color theme="0" tint="-4.9989318521683403E-2"/>
      </bottom>
      <diagonal/>
    </border>
    <border>
      <left/>
      <right style="thin">
        <color theme="0" tint="-4.9989318521683403E-2"/>
      </right>
      <top/>
      <bottom style="thin">
        <color theme="0" tint="-4.9989318521683403E-2"/>
      </bottom>
      <diagonal/>
    </border>
    <border>
      <left style="thin">
        <color theme="0"/>
      </left>
      <right style="thin">
        <color theme="0"/>
      </right>
      <top/>
      <bottom style="thin">
        <color theme="0"/>
      </bottom>
      <diagonal/>
    </border>
  </borders>
  <cellStyleXfs count="290">
    <xf numFmtId="0" fontId="0"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4" fillId="0" borderId="0"/>
    <xf numFmtId="9" fontId="6" fillId="0" borderId="0" applyFont="0" applyFill="0" applyBorder="0" applyAlignment="0" applyProtection="0"/>
    <xf numFmtId="168" fontId="6" fillId="0" borderId="0" applyFont="0" applyFill="0" applyBorder="0" applyAlignment="0" applyProtection="0"/>
    <xf numFmtId="0" fontId="2" fillId="0" borderId="0"/>
    <xf numFmtId="0" fontId="2" fillId="0" borderId="0"/>
    <xf numFmtId="0" fontId="2" fillId="0" borderId="0"/>
    <xf numFmtId="0" fontId="1" fillId="0" borderId="0"/>
    <xf numFmtId="168" fontId="6" fillId="0" borderId="0" applyFont="0" applyFill="0" applyBorder="0" applyAlignment="0" applyProtection="0"/>
    <xf numFmtId="0" fontId="1" fillId="0" borderId="0"/>
    <xf numFmtId="0" fontId="2" fillId="0" borderId="0"/>
    <xf numFmtId="0" fontId="1" fillId="0" borderId="0"/>
    <xf numFmtId="9" fontId="2" fillId="0" borderId="0" applyFont="0" applyFill="0" applyBorder="0" applyAlignment="0" applyProtection="0"/>
    <xf numFmtId="44" fontId="2" fillId="0" borderId="0" applyFont="0" applyFill="0" applyBorder="0" applyAlignment="0" applyProtection="0"/>
    <xf numFmtId="0" fontId="8" fillId="0" borderId="0"/>
    <xf numFmtId="44" fontId="8" fillId="0" borderId="0" applyFont="0" applyFill="0" applyBorder="0" applyAlignment="0" applyProtection="0"/>
    <xf numFmtId="0" fontId="2" fillId="0" borderId="0"/>
    <xf numFmtId="0" fontId="2" fillId="0" borderId="0"/>
    <xf numFmtId="0" fontId="6" fillId="0" borderId="0"/>
    <xf numFmtId="0" fontId="2" fillId="0" borderId="0"/>
    <xf numFmtId="0" fontId="1" fillId="0" borderId="0"/>
    <xf numFmtId="43" fontId="1" fillId="0" borderId="0" applyFont="0" applyFill="0" applyBorder="0" applyAlignment="0" applyProtection="0"/>
    <xf numFmtId="0" fontId="1" fillId="0" borderId="0"/>
    <xf numFmtId="168" fontId="6" fillId="0" borderId="0" applyFont="0" applyFill="0" applyBorder="0" applyAlignment="0" applyProtection="0"/>
    <xf numFmtId="43" fontId="3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4" fontId="33"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0" fontId="1" fillId="0" borderId="0"/>
    <xf numFmtId="0" fontId="34" fillId="0" borderId="0"/>
    <xf numFmtId="0" fontId="2" fillId="0" borderId="0"/>
    <xf numFmtId="0" fontId="1" fillId="0" borderId="0"/>
    <xf numFmtId="0" fontId="2" fillId="0" borderId="0"/>
    <xf numFmtId="0" fontId="2"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1" fillId="0" borderId="0"/>
    <xf numFmtId="0" fontId="34" fillId="0" borderId="0"/>
    <xf numFmtId="9" fontId="6" fillId="0" borderId="0" applyFont="0" applyFill="0" applyBorder="0" applyAlignment="0" applyProtection="0"/>
    <xf numFmtId="9" fontId="1"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2" fillId="0" borderId="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6" fillId="0" borderId="0" applyFont="0" applyFill="0" applyBorder="0" applyAlignment="0" applyProtection="0"/>
    <xf numFmtId="43" fontId="32"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3" fontId="32"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49">
    <xf numFmtId="0" fontId="0" fillId="0" borderId="0" xfId="0"/>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xf>
    <xf numFmtId="44" fontId="0" fillId="0" borderId="0" xfId="3" applyFont="1"/>
    <xf numFmtId="0" fontId="0" fillId="0" borderId="0" xfId="13" applyFont="1" applyAlignment="1">
      <alignment vertical="center"/>
    </xf>
    <xf numFmtId="0" fontId="0" fillId="0" borderId="35" xfId="13" applyFont="1" applyBorder="1" applyAlignment="1">
      <alignment horizontal="left" vertical="center"/>
    </xf>
    <xf numFmtId="0" fontId="0" fillId="0" borderId="36" xfId="13" applyFont="1" applyBorder="1" applyAlignment="1">
      <alignment vertical="center"/>
    </xf>
    <xf numFmtId="44" fontId="0" fillId="0" borderId="36" xfId="3" applyFont="1" applyBorder="1" applyAlignment="1">
      <alignment vertical="center"/>
    </xf>
    <xf numFmtId="0" fontId="0" fillId="0" borderId="37" xfId="13" applyFont="1" applyBorder="1" applyAlignment="1">
      <alignment vertical="center"/>
    </xf>
    <xf numFmtId="0" fontId="9" fillId="0" borderId="0" xfId="15" applyFont="1" applyAlignment="1">
      <alignment vertical="center"/>
    </xf>
    <xf numFmtId="43" fontId="9" fillId="0" borderId="0" xfId="15" applyNumberFormat="1" applyFont="1" applyAlignment="1">
      <alignment vertical="center"/>
    </xf>
    <xf numFmtId="0" fontId="0" fillId="0" borderId="0" xfId="0" applyAlignment="1">
      <alignment vertical="center"/>
    </xf>
    <xf numFmtId="0" fontId="0" fillId="0" borderId="0" xfId="13" applyFont="1"/>
    <xf numFmtId="0" fontId="9" fillId="0" borderId="0" xfId="13" applyFont="1"/>
    <xf numFmtId="0" fontId="26" fillId="0" borderId="0" xfId="0" applyFont="1" applyAlignment="1">
      <alignment vertical="center"/>
    </xf>
    <xf numFmtId="0" fontId="28" fillId="9" borderId="0" xfId="0" applyFont="1" applyFill="1" applyAlignment="1">
      <alignment vertical="center"/>
    </xf>
    <xf numFmtId="0" fontId="28" fillId="0" borderId="0" xfId="0" applyFont="1" applyAlignment="1">
      <alignment vertical="center"/>
    </xf>
    <xf numFmtId="0" fontId="30" fillId="0" borderId="0" xfId="0" applyFont="1" applyAlignment="1">
      <alignment vertical="center"/>
    </xf>
    <xf numFmtId="0" fontId="28" fillId="0" borderId="0" xfId="0" applyFont="1" applyAlignment="1">
      <alignment horizontal="center" vertical="center"/>
    </xf>
    <xf numFmtId="44" fontId="28" fillId="0" borderId="0" xfId="0" applyNumberFormat="1" applyFont="1" applyAlignment="1">
      <alignment vertical="center"/>
    </xf>
    <xf numFmtId="0" fontId="30" fillId="0" borderId="0" xfId="0" applyFont="1" applyAlignment="1">
      <alignment horizontal="center" vertical="center"/>
    </xf>
    <xf numFmtId="0" fontId="26" fillId="0" borderId="0" xfId="0" applyFont="1" applyAlignment="1">
      <alignment vertical="center" wrapText="1"/>
    </xf>
    <xf numFmtId="0" fontId="2" fillId="0" borderId="0" xfId="15" applyFont="1" applyAlignment="1">
      <alignment vertical="center" wrapText="1"/>
    </xf>
    <xf numFmtId="0" fontId="25" fillId="0" borderId="0" xfId="15" applyFont="1" applyAlignment="1">
      <alignment vertical="center" wrapText="1"/>
    </xf>
    <xf numFmtId="0" fontId="5" fillId="0" borderId="0" xfId="0" applyFont="1" applyAlignment="1">
      <alignment vertical="center" wrapText="1"/>
    </xf>
    <xf numFmtId="0" fontId="35" fillId="0" borderId="0" xfId="0" applyFont="1" applyAlignment="1">
      <alignment vertical="center" wrapText="1"/>
    </xf>
    <xf numFmtId="0" fontId="25" fillId="0" borderId="0" xfId="15" applyFont="1" applyAlignment="1">
      <alignment horizontal="center" vertical="center" wrapText="1"/>
    </xf>
    <xf numFmtId="0" fontId="2" fillId="0" borderId="0" xfId="15" applyFont="1" applyAlignment="1">
      <alignment horizontal="center" vertical="center" wrapText="1"/>
    </xf>
    <xf numFmtId="0" fontId="37" fillId="0" borderId="0" xfId="0" applyFont="1" applyAlignment="1">
      <alignment horizontal="center" vertical="center"/>
    </xf>
    <xf numFmtId="0" fontId="26" fillId="0" borderId="0" xfId="0" applyFont="1"/>
    <xf numFmtId="0" fontId="0" fillId="0" borderId="0" xfId="0" applyAlignment="1">
      <alignment vertical="center" wrapText="1"/>
    </xf>
    <xf numFmtId="0" fontId="26" fillId="9" borderId="0" xfId="0" applyFont="1" applyFill="1" applyAlignment="1">
      <alignment vertical="center"/>
    </xf>
    <xf numFmtId="0" fontId="39" fillId="2" borderId="1" xfId="0" applyFont="1" applyFill="1" applyBorder="1" applyAlignment="1">
      <alignment horizontal="center" vertical="center"/>
    </xf>
    <xf numFmtId="44" fontId="39" fillId="2" borderId="1" xfId="3" applyFont="1" applyFill="1" applyBorder="1" applyAlignment="1" applyProtection="1">
      <alignment horizontal="center" vertical="center"/>
    </xf>
    <xf numFmtId="0" fontId="36" fillId="9" borderId="1" xfId="0" applyFont="1" applyFill="1" applyBorder="1" applyAlignment="1">
      <alignment horizontal="center" vertical="center" shrinkToFit="1"/>
    </xf>
    <xf numFmtId="165" fontId="36" fillId="9" borderId="1" xfId="0" applyNumberFormat="1" applyFont="1" applyFill="1" applyBorder="1" applyAlignment="1">
      <alignment horizontal="center" vertical="center"/>
    </xf>
    <xf numFmtId="44" fontId="36" fillId="9" borderId="1" xfId="3" applyFont="1" applyFill="1" applyBorder="1" applyAlignment="1" applyProtection="1">
      <alignment horizontal="center" vertical="center"/>
    </xf>
    <xf numFmtId="0" fontId="40" fillId="2" borderId="1" xfId="0" applyFont="1" applyFill="1" applyBorder="1" applyAlignment="1">
      <alignment horizontal="centerContinuous" vertical="center"/>
    </xf>
    <xf numFmtId="0" fontId="40" fillId="2" borderId="1" xfId="0" applyFont="1" applyFill="1" applyBorder="1" applyAlignment="1">
      <alignment horizontal="center" vertical="center"/>
    </xf>
    <xf numFmtId="44" fontId="40" fillId="2" borderId="1" xfId="3" applyFont="1" applyFill="1" applyBorder="1" applyAlignment="1" applyProtection="1">
      <alignment horizontal="center" vertical="center"/>
    </xf>
    <xf numFmtId="0" fontId="26" fillId="9" borderId="1" xfId="0" applyFont="1" applyFill="1" applyBorder="1" applyAlignment="1">
      <alignment horizontal="centerContinuous" vertical="center"/>
    </xf>
    <xf numFmtId="0" fontId="26" fillId="9" borderId="1" xfId="0" applyFont="1" applyFill="1" applyBorder="1" applyAlignment="1">
      <alignment horizontal="center" vertical="center"/>
    </xf>
    <xf numFmtId="44" fontId="26" fillId="9" borderId="1" xfId="3" applyFont="1" applyFill="1" applyBorder="1" applyAlignment="1" applyProtection="1">
      <alignment horizontal="center" vertical="center"/>
    </xf>
    <xf numFmtId="0" fontId="21" fillId="2" borderId="1" xfId="0" applyFont="1" applyFill="1" applyBorder="1" applyAlignment="1">
      <alignment horizontal="center" vertical="center"/>
    </xf>
    <xf numFmtId="166" fontId="36" fillId="9" borderId="1" xfId="0" applyNumberFormat="1" applyFont="1" applyFill="1" applyBorder="1" applyAlignment="1">
      <alignment horizontal="center" vertical="center"/>
    </xf>
    <xf numFmtId="0" fontId="39" fillId="9" borderId="9" xfId="0" applyFont="1" applyFill="1" applyBorder="1" applyAlignment="1">
      <alignment horizontal="centerContinuous" vertical="center"/>
    </xf>
    <xf numFmtId="0" fontId="39" fillId="9" borderId="9" xfId="0" applyFont="1" applyFill="1" applyBorder="1" applyAlignment="1">
      <alignment horizontal="center" vertical="center"/>
    </xf>
    <xf numFmtId="44" fontId="39" fillId="9" borderId="9" xfId="3" applyFont="1" applyFill="1" applyBorder="1" applyAlignment="1" applyProtection="1">
      <alignment horizontal="center" vertical="center"/>
    </xf>
    <xf numFmtId="0" fontId="36" fillId="9" borderId="14" xfId="0" applyFont="1" applyFill="1" applyBorder="1" applyAlignment="1">
      <alignment vertical="center"/>
    </xf>
    <xf numFmtId="0" fontId="7" fillId="9" borderId="15" xfId="0" applyFont="1" applyFill="1" applyBorder="1" applyAlignment="1" applyProtection="1">
      <alignment horizontal="center" vertical="center"/>
      <protection locked="0"/>
    </xf>
    <xf numFmtId="0" fontId="36" fillId="2" borderId="17" xfId="0" applyFont="1" applyFill="1" applyBorder="1" applyAlignment="1">
      <alignment vertical="center"/>
    </xf>
    <xf numFmtId="0" fontId="36" fillId="2" borderId="18" xfId="0" applyFont="1" applyFill="1" applyBorder="1" applyAlignment="1">
      <alignment vertical="center"/>
    </xf>
    <xf numFmtId="0" fontId="36" fillId="9" borderId="20" xfId="0" applyFont="1" applyFill="1" applyBorder="1" applyAlignment="1">
      <alignment vertical="center"/>
    </xf>
    <xf numFmtId="0" fontId="36" fillId="2" borderId="22" xfId="0" applyFont="1" applyFill="1" applyBorder="1" applyAlignment="1">
      <alignment vertical="center"/>
    </xf>
    <xf numFmtId="0" fontId="36" fillId="2" borderId="23" xfId="0" applyFont="1" applyFill="1" applyBorder="1" applyAlignment="1">
      <alignment vertical="center"/>
    </xf>
    <xf numFmtId="0" fontId="39" fillId="9" borderId="11" xfId="0" applyFont="1" applyFill="1" applyBorder="1" applyAlignment="1">
      <alignment horizontal="centerContinuous" vertical="center"/>
    </xf>
    <xf numFmtId="0" fontId="22" fillId="0" borderId="1" xfId="6" applyFont="1" applyBorder="1" applyAlignment="1">
      <alignment horizontal="center" vertical="center"/>
    </xf>
    <xf numFmtId="0" fontId="23" fillId="0" borderId="2" xfId="6" applyFont="1" applyBorder="1" applyAlignment="1">
      <alignment vertical="center"/>
    </xf>
    <xf numFmtId="0" fontId="23" fillId="0" borderId="3" xfId="6" applyFont="1" applyBorder="1" applyAlignment="1">
      <alignment vertical="center"/>
    </xf>
    <xf numFmtId="10" fontId="23" fillId="9" borderId="1" xfId="6" applyNumberFormat="1" applyFont="1" applyFill="1" applyBorder="1" applyAlignment="1">
      <alignment horizontal="center" vertical="center"/>
    </xf>
    <xf numFmtId="44" fontId="23" fillId="0" borderId="1" xfId="3" applyFont="1" applyBorder="1" applyAlignment="1" applyProtection="1">
      <alignment horizontal="center" vertical="center"/>
    </xf>
    <xf numFmtId="0" fontId="23" fillId="0" borderId="1" xfId="6" applyFont="1" applyBorder="1" applyAlignment="1">
      <alignment horizontal="center" vertical="center"/>
    </xf>
    <xf numFmtId="0" fontId="22" fillId="7" borderId="1" xfId="6" applyFont="1" applyFill="1" applyBorder="1" applyAlignment="1">
      <alignment horizontal="center" vertical="center"/>
    </xf>
    <xf numFmtId="10" fontId="46" fillId="9" borderId="1" xfId="8" applyNumberFormat="1" applyFont="1" applyFill="1" applyBorder="1" applyAlignment="1" applyProtection="1">
      <alignment horizontal="center" vertical="center"/>
    </xf>
    <xf numFmtId="10" fontId="48" fillId="9" borderId="1" xfId="8" applyNumberFormat="1" applyFont="1" applyFill="1" applyBorder="1" applyAlignment="1" applyProtection="1">
      <alignment horizontal="center" vertical="center"/>
    </xf>
    <xf numFmtId="10" fontId="48" fillId="0" borderId="1" xfId="8" applyNumberFormat="1" applyFont="1" applyBorder="1" applyAlignment="1" applyProtection="1">
      <alignment horizontal="center" vertical="center"/>
    </xf>
    <xf numFmtId="10" fontId="38" fillId="0" borderId="26" xfId="8" applyNumberFormat="1" applyFont="1" applyBorder="1" applyAlignment="1" applyProtection="1">
      <alignment horizontal="center"/>
    </xf>
    <xf numFmtId="0" fontId="9" fillId="2" borderId="34" xfId="17" applyFont="1" applyFill="1" applyBorder="1" applyAlignment="1" applyProtection="1">
      <alignment horizontal="center" vertical="center" wrapText="1"/>
      <protection locked="0"/>
    </xf>
    <xf numFmtId="0" fontId="9" fillId="2" borderId="34" xfId="17" applyFont="1" applyFill="1" applyBorder="1" applyAlignment="1" applyProtection="1">
      <alignment horizontal="left" vertical="center" wrapText="1"/>
      <protection locked="0"/>
    </xf>
    <xf numFmtId="0" fontId="23" fillId="0" borderId="0" xfId="6" applyFont="1"/>
    <xf numFmtId="0" fontId="23" fillId="0" borderId="0" xfId="6" applyFont="1" applyAlignment="1">
      <alignment horizontal="center"/>
    </xf>
    <xf numFmtId="44" fontId="23" fillId="0" borderId="0" xfId="3" applyFont="1" applyAlignment="1" applyProtection="1">
      <alignment horizontal="center"/>
    </xf>
    <xf numFmtId="0" fontId="26" fillId="2" borderId="1" xfId="0" applyFont="1" applyFill="1" applyBorder="1" applyAlignment="1">
      <alignment horizontal="center" vertical="center"/>
    </xf>
    <xf numFmtId="44" fontId="26" fillId="2" borderId="1" xfId="3" applyFont="1" applyFill="1" applyBorder="1" applyAlignment="1" applyProtection="1">
      <alignment horizontal="center" vertical="center"/>
    </xf>
    <xf numFmtId="0" fontId="36" fillId="2" borderId="1" xfId="0" applyFont="1" applyFill="1" applyBorder="1" applyAlignment="1">
      <alignment horizontal="centerContinuous" vertical="center"/>
    </xf>
    <xf numFmtId="0" fontId="36" fillId="2" borderId="1" xfId="0" applyFont="1" applyFill="1" applyBorder="1" applyAlignment="1">
      <alignment horizontal="center" vertical="center"/>
    </xf>
    <xf numFmtId="44" fontId="36" fillId="2" borderId="1" xfId="3" applyFont="1" applyFill="1" applyBorder="1" applyAlignment="1" applyProtection="1">
      <alignment horizontal="center" vertical="center"/>
    </xf>
    <xf numFmtId="0" fontId="22" fillId="2" borderId="1" xfId="0" applyFont="1" applyFill="1" applyBorder="1" applyAlignment="1">
      <alignment horizontal="center" vertical="center"/>
    </xf>
    <xf numFmtId="0" fontId="26" fillId="9" borderId="9" xfId="0" applyFont="1" applyFill="1" applyBorder="1" applyAlignment="1">
      <alignment horizontal="centerContinuous" vertical="center"/>
    </xf>
    <xf numFmtId="0" fontId="26" fillId="9" borderId="9" xfId="0" applyFont="1" applyFill="1" applyBorder="1" applyAlignment="1">
      <alignment horizontal="center" vertical="center"/>
    </xf>
    <xf numFmtId="44" fontId="26" fillId="9" borderId="9" xfId="3" applyFont="1" applyFill="1" applyBorder="1" applyAlignment="1" applyProtection="1">
      <alignment horizontal="center" vertical="center"/>
    </xf>
    <xf numFmtId="0" fontId="38" fillId="9" borderId="15" xfId="0" applyFont="1" applyFill="1" applyBorder="1" applyAlignment="1" applyProtection="1">
      <alignment horizontal="center" vertical="center"/>
      <protection locked="0"/>
    </xf>
    <xf numFmtId="0" fontId="26" fillId="9" borderId="11" xfId="0" applyFont="1" applyFill="1" applyBorder="1" applyAlignment="1">
      <alignment horizontal="centerContinuous" vertical="center"/>
    </xf>
    <xf numFmtId="0" fontId="23" fillId="0" borderId="0" xfId="6" applyFont="1" applyAlignment="1">
      <alignment horizontal="left"/>
    </xf>
    <xf numFmtId="0" fontId="22" fillId="0" borderId="1" xfId="6" applyFont="1" applyBorder="1" applyAlignment="1">
      <alignment horizontal="center"/>
    </xf>
    <xf numFmtId="0" fontId="22" fillId="0" borderId="2" xfId="6" applyFont="1" applyBorder="1" applyAlignment="1">
      <alignment horizontal="center"/>
    </xf>
    <xf numFmtId="0" fontId="22" fillId="0" borderId="3" xfId="6" applyFont="1" applyBorder="1"/>
    <xf numFmtId="44" fontId="22" fillId="0" borderId="1" xfId="3" applyFont="1" applyBorder="1" applyAlignment="1" applyProtection="1">
      <alignment horizontal="center"/>
    </xf>
    <xf numFmtId="0" fontId="23" fillId="0" borderId="2" xfId="6" applyFont="1" applyBorder="1"/>
    <xf numFmtId="0" fontId="23" fillId="0" borderId="3" xfId="6" applyFont="1" applyBorder="1"/>
    <xf numFmtId="0" fontId="23" fillId="0" borderId="2" xfId="6" applyFont="1" applyBorder="1" applyProtection="1">
      <protection locked="0"/>
    </xf>
    <xf numFmtId="10" fontId="48" fillId="0" borderId="1" xfId="8" applyNumberFormat="1" applyFont="1" applyFill="1" applyBorder="1" applyAlignment="1" applyProtection="1">
      <alignment horizontal="center"/>
    </xf>
    <xf numFmtId="44" fontId="23" fillId="9" borderId="1" xfId="3" applyFont="1" applyFill="1" applyBorder="1" applyAlignment="1" applyProtection="1">
      <alignment horizontal="center"/>
    </xf>
    <xf numFmtId="10" fontId="48" fillId="0" borderId="1" xfId="8" applyNumberFormat="1" applyFont="1" applyBorder="1" applyAlignment="1" applyProtection="1">
      <alignment horizontal="center"/>
    </xf>
    <xf numFmtId="0" fontId="22" fillId="0" borderId="0" xfId="6" applyFont="1" applyAlignment="1">
      <alignment horizontal="center"/>
    </xf>
    <xf numFmtId="44" fontId="22" fillId="0" borderId="0" xfId="3" applyFont="1" applyBorder="1" applyAlignment="1" applyProtection="1">
      <alignment horizontal="center"/>
    </xf>
    <xf numFmtId="10" fontId="23" fillId="9" borderId="1" xfId="6" applyNumberFormat="1" applyFont="1" applyFill="1" applyBorder="1" applyAlignment="1">
      <alignment horizontal="center"/>
    </xf>
    <xf numFmtId="10" fontId="22" fillId="0" borderId="1" xfId="6" applyNumberFormat="1" applyFont="1" applyBorder="1" applyAlignment="1">
      <alignment horizontal="center"/>
    </xf>
    <xf numFmtId="10" fontId="23" fillId="9" borderId="1" xfId="4" applyNumberFormat="1" applyFont="1" applyFill="1" applyBorder="1" applyAlignment="1" applyProtection="1">
      <alignment horizontal="center"/>
    </xf>
    <xf numFmtId="44" fontId="23" fillId="0" borderId="1" xfId="3" applyFont="1" applyBorder="1" applyAlignment="1" applyProtection="1">
      <alignment horizontal="center"/>
    </xf>
    <xf numFmtId="10" fontId="22" fillId="0" borderId="1" xfId="4" applyNumberFormat="1" applyFont="1" applyBorder="1" applyAlignment="1" applyProtection="1">
      <alignment horizontal="center"/>
    </xf>
    <xf numFmtId="0" fontId="22" fillId="0" borderId="4" xfId="6" applyFont="1" applyBorder="1" applyAlignment="1">
      <alignment horizontal="center"/>
    </xf>
    <xf numFmtId="0" fontId="22" fillId="7" borderId="3" xfId="6" applyFont="1" applyFill="1" applyBorder="1"/>
    <xf numFmtId="0" fontId="22" fillId="7" borderId="3" xfId="6" applyFont="1" applyFill="1" applyBorder="1" applyAlignment="1">
      <alignment horizontal="center"/>
    </xf>
    <xf numFmtId="44" fontId="22" fillId="7" borderId="3" xfId="3" applyFont="1" applyFill="1" applyBorder="1" applyAlignment="1" applyProtection="1">
      <alignment horizontal="center"/>
    </xf>
    <xf numFmtId="0" fontId="22" fillId="2" borderId="2" xfId="6" applyFont="1" applyFill="1" applyBorder="1"/>
    <xf numFmtId="0" fontId="22" fillId="2" borderId="3" xfId="6" applyFont="1" applyFill="1" applyBorder="1"/>
    <xf numFmtId="0" fontId="22" fillId="2" borderId="3" xfId="6" applyFont="1" applyFill="1" applyBorder="1" applyAlignment="1">
      <alignment horizontal="center"/>
    </xf>
    <xf numFmtId="44" fontId="22" fillId="2" borderId="3" xfId="3" applyFont="1" applyFill="1" applyBorder="1" applyAlignment="1" applyProtection="1">
      <alignment horizontal="center"/>
    </xf>
    <xf numFmtId="0" fontId="23" fillId="0" borderId="3" xfId="6" applyFont="1" applyBorder="1" applyAlignment="1">
      <alignment horizontal="center"/>
    </xf>
    <xf numFmtId="0" fontId="22" fillId="0" borderId="3" xfId="6" applyFont="1" applyBorder="1" applyAlignment="1">
      <alignment horizontal="center"/>
    </xf>
    <xf numFmtId="44" fontId="22" fillId="0" borderId="1" xfId="3" applyFont="1" applyFill="1" applyBorder="1" applyAlignment="1" applyProtection="1">
      <alignment horizontal="center"/>
    </xf>
    <xf numFmtId="0" fontId="23" fillId="0" borderId="2" xfId="10" applyFont="1" applyBorder="1"/>
    <xf numFmtId="0" fontId="23" fillId="0" borderId="2" xfId="11" applyFont="1" applyBorder="1"/>
    <xf numFmtId="0" fontId="23" fillId="0" borderId="2" xfId="12" applyFont="1" applyBorder="1"/>
    <xf numFmtId="0" fontId="23" fillId="0" borderId="1" xfId="6" applyFont="1" applyBorder="1" applyAlignment="1">
      <alignment horizontal="center"/>
    </xf>
    <xf numFmtId="0" fontId="22" fillId="7" borderId="1" xfId="6" applyFont="1" applyFill="1" applyBorder="1" applyAlignment="1">
      <alignment horizontal="center"/>
    </xf>
    <xf numFmtId="44" fontId="23" fillId="9" borderId="1" xfId="3" applyFont="1" applyFill="1" applyBorder="1" applyAlignment="1" applyProtection="1">
      <alignment horizontal="center"/>
      <protection locked="0"/>
    </xf>
    <xf numFmtId="0" fontId="22" fillId="0" borderId="2" xfId="6" applyFont="1" applyBorder="1"/>
    <xf numFmtId="0" fontId="38" fillId="0" borderId="25" xfId="6" applyFont="1" applyBorder="1" applyAlignment="1">
      <alignment horizontal="center"/>
    </xf>
    <xf numFmtId="0" fontId="38" fillId="0" borderId="26" xfId="6" applyFont="1" applyBorder="1"/>
    <xf numFmtId="44" fontId="38" fillId="0" borderId="27" xfId="3" applyFont="1" applyFill="1" applyBorder="1" applyAlignment="1" applyProtection="1">
      <alignment horizontal="center"/>
    </xf>
    <xf numFmtId="0" fontId="38" fillId="0" borderId="28" xfId="6" applyFont="1" applyBorder="1" applyAlignment="1">
      <alignment horizontal="center"/>
    </xf>
    <xf numFmtId="0" fontId="38" fillId="0" borderId="0" xfId="6" applyFont="1" applyAlignment="1">
      <alignment horizontal="left"/>
    </xf>
    <xf numFmtId="0" fontId="38" fillId="0" borderId="0" xfId="6" applyFont="1" applyAlignment="1">
      <alignment horizontal="center"/>
    </xf>
    <xf numFmtId="44" fontId="38" fillId="0" borderId="29" xfId="3" applyFont="1" applyBorder="1" applyAlignment="1" applyProtection="1">
      <alignment horizontal="center"/>
    </xf>
    <xf numFmtId="0" fontId="47" fillId="0" borderId="28" xfId="6" applyFont="1" applyBorder="1"/>
    <xf numFmtId="10" fontId="38" fillId="0" borderId="0" xfId="8" applyNumberFormat="1" applyFont="1" applyBorder="1" applyAlignment="1" applyProtection="1">
      <alignment horizontal="center"/>
    </xf>
    <xf numFmtId="44" fontId="38" fillId="0" borderId="29" xfId="3" applyFont="1" applyFill="1" applyBorder="1" applyAlignment="1" applyProtection="1">
      <alignment horizontal="center"/>
    </xf>
    <xf numFmtId="0" fontId="38" fillId="0" borderId="0" xfId="6" applyFont="1"/>
    <xf numFmtId="0" fontId="38" fillId="0" borderId="30" xfId="6" applyFont="1" applyBorder="1" applyAlignment="1">
      <alignment horizontal="center"/>
    </xf>
    <xf numFmtId="0" fontId="38" fillId="0" borderId="5" xfId="6" applyFont="1" applyBorder="1"/>
    <xf numFmtId="10" fontId="38" fillId="0" borderId="5" xfId="8" applyNumberFormat="1" applyFont="1" applyBorder="1" applyAlignment="1" applyProtection="1">
      <alignment horizontal="center"/>
    </xf>
    <xf numFmtId="44" fontId="38" fillId="0" borderId="31" xfId="3" applyFont="1" applyFill="1" applyBorder="1" applyAlignment="1" applyProtection="1">
      <alignment horizontal="center"/>
    </xf>
    <xf numFmtId="169" fontId="23" fillId="0" borderId="10" xfId="2" applyNumberFormat="1" applyFont="1" applyFill="1" applyBorder="1" applyAlignment="1" applyProtection="1">
      <alignment horizontal="center"/>
    </xf>
    <xf numFmtId="44" fontId="22" fillId="0" borderId="10" xfId="3" applyFont="1" applyBorder="1" applyAlignment="1" applyProtection="1">
      <alignment horizontal="center"/>
    </xf>
    <xf numFmtId="0" fontId="1" fillId="0" borderId="0" xfId="0" applyFont="1"/>
    <xf numFmtId="10" fontId="46" fillId="0" borderId="1" xfId="8" applyNumberFormat="1" applyFont="1" applyFill="1" applyBorder="1" applyAlignment="1" applyProtection="1">
      <alignment horizontal="center"/>
    </xf>
    <xf numFmtId="10" fontId="46" fillId="0" borderId="1" xfId="8" applyNumberFormat="1" applyFont="1" applyBorder="1" applyAlignment="1" applyProtection="1">
      <alignment horizontal="center"/>
    </xf>
    <xf numFmtId="0" fontId="36" fillId="9" borderId="20" xfId="0" applyFont="1" applyFill="1" applyBorder="1" applyAlignment="1">
      <alignment horizontal="center" vertical="center"/>
    </xf>
    <xf numFmtId="0" fontId="26" fillId="0" borderId="0" xfId="0" applyFont="1" applyAlignment="1">
      <alignment horizontal="center" vertical="center"/>
    </xf>
    <xf numFmtId="2" fontId="22" fillId="0" borderId="16" xfId="0" applyNumberFormat="1" applyFont="1" applyBorder="1" applyAlignment="1">
      <alignment horizontal="center" vertical="center" wrapText="1"/>
    </xf>
    <xf numFmtId="44" fontId="22" fillId="0" borderId="16" xfId="3" applyFont="1" applyBorder="1" applyAlignment="1">
      <alignment horizontal="center" vertical="center" wrapText="1"/>
    </xf>
    <xf numFmtId="2" fontId="26" fillId="0" borderId="0" xfId="0" applyNumberFormat="1" applyFont="1" applyAlignment="1">
      <alignment vertical="center" wrapText="1"/>
    </xf>
    <xf numFmtId="2" fontId="26" fillId="0" borderId="0" xfId="0" applyNumberFormat="1" applyFont="1" applyAlignment="1">
      <alignment horizontal="center" vertical="center"/>
    </xf>
    <xf numFmtId="44" fontId="26" fillId="0" borderId="0" xfId="3" applyFont="1" applyAlignment="1">
      <alignment horizontal="center" vertical="center"/>
    </xf>
    <xf numFmtId="0" fontId="50" fillId="0" borderId="0" xfId="5" applyFont="1"/>
    <xf numFmtId="0" fontId="50" fillId="0" borderId="0" xfId="5" applyFont="1" applyAlignment="1">
      <alignment horizontal="center" vertical="center"/>
    </xf>
    <xf numFmtId="0" fontId="11" fillId="0" borderId="0" xfId="0" applyFont="1" applyAlignment="1">
      <alignment horizontal="center" vertical="center"/>
    </xf>
    <xf numFmtId="2" fontId="18" fillId="0" borderId="16" xfId="0" applyNumberFormat="1" applyFont="1" applyBorder="1" applyAlignment="1">
      <alignment horizontal="center" vertical="center" wrapText="1"/>
    </xf>
    <xf numFmtId="0" fontId="10" fillId="0" borderId="0" xfId="0" applyFont="1" applyAlignment="1">
      <alignment horizontal="center" vertical="center"/>
    </xf>
    <xf numFmtId="44" fontId="50" fillId="9" borderId="0" xfId="3" applyFont="1" applyFill="1" applyAlignment="1">
      <alignment horizontal="center" vertical="center"/>
    </xf>
    <xf numFmtId="0" fontId="23" fillId="0" borderId="0" xfId="6" applyFont="1" applyProtection="1">
      <protection locked="0"/>
    </xf>
    <xf numFmtId="44" fontId="28" fillId="9" borderId="0" xfId="3" applyFont="1" applyFill="1" applyAlignment="1">
      <alignment vertical="center"/>
    </xf>
    <xf numFmtId="0" fontId="23" fillId="0" borderId="0" xfId="0" applyFont="1" applyAlignment="1">
      <alignment horizontal="center" vertical="center"/>
    </xf>
    <xf numFmtId="0" fontId="2" fillId="0" borderId="0" xfId="7" applyFont="1"/>
    <xf numFmtId="0" fontId="27" fillId="0" borderId="0" xfId="0" applyFont="1" applyAlignment="1">
      <alignment horizontal="center" vertical="center"/>
    </xf>
    <xf numFmtId="0" fontId="28" fillId="9" borderId="43" xfId="0" applyFont="1" applyFill="1" applyBorder="1" applyAlignment="1">
      <alignment horizontal="center" vertical="center"/>
    </xf>
    <xf numFmtId="0" fontId="28" fillId="9" borderId="43" xfId="0" applyFont="1" applyFill="1" applyBorder="1" applyAlignment="1">
      <alignment vertical="center"/>
    </xf>
    <xf numFmtId="0" fontId="28" fillId="9" borderId="45" xfId="0" applyFont="1" applyFill="1" applyBorder="1" applyAlignment="1">
      <alignment vertical="center"/>
    </xf>
    <xf numFmtId="0" fontId="30" fillId="9" borderId="0" xfId="0" applyFont="1" applyFill="1" applyAlignment="1">
      <alignment vertical="center"/>
    </xf>
    <xf numFmtId="0" fontId="28" fillId="9" borderId="42" xfId="0" applyFont="1" applyFill="1" applyBorder="1" applyAlignment="1">
      <alignment horizontal="left" vertical="center"/>
    </xf>
    <xf numFmtId="0" fontId="30" fillId="0" borderId="0" xfId="0" applyFont="1" applyAlignment="1">
      <alignment horizontal="left" vertical="center"/>
    </xf>
    <xf numFmtId="0" fontId="37" fillId="0" borderId="0" xfId="0" applyFont="1" applyAlignment="1">
      <alignment horizontal="left" vertical="center"/>
    </xf>
    <xf numFmtId="0" fontId="28" fillId="0" borderId="0" xfId="0" applyFont="1" applyAlignment="1">
      <alignment horizontal="left" vertical="center"/>
    </xf>
    <xf numFmtId="0" fontId="27" fillId="9" borderId="0" xfId="0" applyFont="1" applyFill="1" applyAlignment="1">
      <alignment horizontal="center" vertical="center"/>
    </xf>
    <xf numFmtId="0" fontId="29" fillId="0" borderId="0" xfId="0" applyFont="1" applyAlignment="1">
      <alignment horizontal="center" vertical="center"/>
    </xf>
    <xf numFmtId="0" fontId="11" fillId="0" borderId="28" xfId="0" applyFont="1" applyBorder="1" applyAlignment="1">
      <alignment horizontal="left" vertical="center"/>
    </xf>
    <xf numFmtId="0" fontId="18" fillId="4" borderId="46" xfId="22" applyFont="1" applyFill="1" applyBorder="1" applyAlignment="1">
      <alignment horizontal="center" vertical="center" wrapText="1"/>
    </xf>
    <xf numFmtId="0" fontId="0" fillId="0" borderId="49" xfId="0" applyBorder="1" applyAlignment="1">
      <alignment horizontal="left" vertical="center"/>
    </xf>
    <xf numFmtId="0" fontId="10" fillId="0" borderId="50" xfId="0" applyFont="1" applyBorder="1" applyAlignment="1">
      <alignment horizontal="left" vertical="center"/>
    </xf>
    <xf numFmtId="0" fontId="0" fillId="0" borderId="50" xfId="0" applyBorder="1" applyAlignment="1">
      <alignment horizontal="left" vertical="center"/>
    </xf>
    <xf numFmtId="0" fontId="42" fillId="0" borderId="46" xfId="0" applyFont="1" applyBorder="1" applyAlignment="1">
      <alignment vertical="center"/>
    </xf>
    <xf numFmtId="0" fontId="22" fillId="0" borderId="46" xfId="0" applyFont="1" applyBorder="1" applyAlignment="1">
      <alignment vertical="center" wrapText="1"/>
    </xf>
    <xf numFmtId="4" fontId="22" fillId="0" borderId="46" xfId="0" applyNumberFormat="1" applyFont="1" applyBorder="1" applyAlignment="1">
      <alignment vertical="center" wrapText="1"/>
    </xf>
    <xf numFmtId="0" fontId="23" fillId="0" borderId="0" xfId="5" applyFont="1"/>
    <xf numFmtId="0" fontId="23" fillId="0" borderId="0" xfId="6" applyFont="1" applyAlignment="1" applyProtection="1">
      <alignment horizontal="center" vertical="center"/>
      <protection locked="0"/>
    </xf>
    <xf numFmtId="0" fontId="23" fillId="0" borderId="0" xfId="6" applyFont="1" applyAlignment="1" applyProtection="1">
      <alignment horizontal="left"/>
      <protection locked="0"/>
    </xf>
    <xf numFmtId="0" fontId="26" fillId="9" borderId="0" xfId="0" applyFont="1" applyFill="1" applyAlignment="1">
      <alignment horizontal="center" vertical="center"/>
    </xf>
    <xf numFmtId="0" fontId="36" fillId="9" borderId="21" xfId="0" applyFont="1" applyFill="1" applyBorder="1" applyAlignment="1">
      <alignment horizontal="center" vertical="center"/>
    </xf>
    <xf numFmtId="0" fontId="26" fillId="0" borderId="0" xfId="0" applyFont="1" applyAlignment="1">
      <alignment horizontal="center"/>
    </xf>
    <xf numFmtId="168" fontId="9" fillId="2" borderId="46" xfId="14" applyFont="1" applyFill="1" applyBorder="1" applyAlignment="1">
      <alignment horizontal="center" vertical="center"/>
    </xf>
    <xf numFmtId="0" fontId="0" fillId="0" borderId="0" xfId="0" applyAlignment="1" applyProtection="1">
      <alignment vertical="center"/>
      <protection locked="0"/>
    </xf>
    <xf numFmtId="0" fontId="26" fillId="0" borderId="0" xfId="0" applyFont="1" applyAlignment="1" applyProtection="1">
      <alignment horizontal="center" vertical="center"/>
      <protection locked="0"/>
    </xf>
    <xf numFmtId="0" fontId="26" fillId="0" borderId="0" xfId="0" applyFont="1" applyAlignment="1" applyProtection="1">
      <alignment vertical="center"/>
      <protection locked="0"/>
    </xf>
    <xf numFmtId="44" fontId="26" fillId="0" borderId="0" xfId="3" applyFont="1" applyAlignment="1" applyProtection="1">
      <alignment vertical="center"/>
      <protection locked="0"/>
    </xf>
    <xf numFmtId="43" fontId="5" fillId="0" borderId="0" xfId="0" applyNumberFormat="1" applyFont="1" applyAlignment="1">
      <alignment vertical="center" wrapText="1"/>
    </xf>
    <xf numFmtId="0" fontId="21" fillId="0" borderId="0" xfId="15" applyFont="1" applyAlignment="1">
      <alignment vertical="center" wrapText="1"/>
    </xf>
    <xf numFmtId="0" fontId="3" fillId="0" borderId="0" xfId="15" applyFont="1" applyAlignment="1">
      <alignment vertical="center" wrapText="1"/>
    </xf>
    <xf numFmtId="44" fontId="5" fillId="0" borderId="0" xfId="3" applyFont="1" applyAlignment="1">
      <alignment vertical="center" wrapText="1"/>
    </xf>
    <xf numFmtId="44" fontId="35" fillId="0" borderId="0" xfId="3" applyFont="1" applyAlignment="1">
      <alignment vertical="center" wrapText="1"/>
    </xf>
    <xf numFmtId="0" fontId="23" fillId="9" borderId="0" xfId="6" applyFont="1" applyFill="1"/>
    <xf numFmtId="0" fontId="20" fillId="9" borderId="0" xfId="13" applyFont="1" applyFill="1" applyAlignment="1">
      <alignment vertical="center" wrapText="1"/>
    </xf>
    <xf numFmtId="4" fontId="0" fillId="0" borderId="0" xfId="0" applyNumberFormat="1"/>
    <xf numFmtId="4" fontId="35" fillId="0" borderId="0" xfId="0" applyNumberFormat="1" applyFont="1" applyAlignment="1">
      <alignment vertical="center" wrapText="1"/>
    </xf>
    <xf numFmtId="0" fontId="18" fillId="0" borderId="46" xfId="0" applyFont="1" applyBorder="1" applyAlignment="1">
      <alignment horizontal="center" vertical="center" wrapText="1"/>
    </xf>
    <xf numFmtId="0" fontId="18" fillId="4" borderId="47" xfId="22" applyFont="1" applyFill="1" applyBorder="1" applyAlignment="1">
      <alignment horizontal="center" vertical="center" wrapText="1"/>
    </xf>
    <xf numFmtId="168" fontId="9" fillId="2" borderId="46" xfId="14" applyFont="1" applyFill="1" applyBorder="1" applyAlignment="1">
      <alignment horizontal="center" vertical="center" wrapText="1"/>
    </xf>
    <xf numFmtId="0" fontId="55" fillId="2" borderId="34" xfId="16" applyFont="1" applyFill="1" applyBorder="1" applyAlignment="1">
      <alignment horizontal="left" vertical="center" wrapText="1" readingOrder="1"/>
    </xf>
    <xf numFmtId="0" fontId="55" fillId="2" borderId="34" xfId="16" applyFont="1" applyFill="1" applyBorder="1" applyAlignment="1">
      <alignment horizontal="center" vertical="center" wrapText="1" readingOrder="1"/>
    </xf>
    <xf numFmtId="0" fontId="57" fillId="0" borderId="0" xfId="0" applyFont="1" applyAlignment="1">
      <alignment vertical="center" wrapText="1"/>
    </xf>
    <xf numFmtId="168" fontId="51" fillId="4" borderId="33" xfId="14" applyFont="1" applyFill="1" applyBorder="1" applyAlignment="1">
      <alignment horizontal="center" vertical="center" wrapText="1"/>
    </xf>
    <xf numFmtId="168" fontId="51" fillId="4" borderId="42" xfId="14" applyFont="1" applyFill="1" applyBorder="1" applyAlignment="1">
      <alignment horizontal="center" vertical="center" wrapText="1"/>
    </xf>
    <xf numFmtId="168" fontId="16" fillId="4" borderId="46" xfId="15" applyNumberFormat="1" applyFont="1" applyFill="1" applyBorder="1" applyAlignment="1">
      <alignment vertical="center" wrapText="1"/>
    </xf>
    <xf numFmtId="168" fontId="24" fillId="2" borderId="51" xfId="14" applyFont="1" applyFill="1" applyBorder="1" applyAlignment="1">
      <alignment horizontal="center" vertical="center"/>
    </xf>
    <xf numFmtId="168" fontId="16" fillId="4" borderId="59" xfId="15" applyNumberFormat="1" applyFont="1" applyFill="1" applyBorder="1" applyAlignment="1">
      <alignment horizontal="center" vertical="center" wrapText="1"/>
    </xf>
    <xf numFmtId="0" fontId="0" fillId="0" borderId="60" xfId="0" applyBorder="1"/>
    <xf numFmtId="0" fontId="0" fillId="0" borderId="61" xfId="0" applyBorder="1"/>
    <xf numFmtId="0" fontId="0" fillId="0" borderId="78" xfId="0" applyBorder="1" applyAlignment="1" applyProtection="1">
      <alignment vertical="center"/>
      <protection locked="0"/>
    </xf>
    <xf numFmtId="0" fontId="26" fillId="0" borderId="79" xfId="0" applyFont="1" applyBorder="1" applyAlignment="1" applyProtection="1">
      <alignment horizontal="center" vertical="center"/>
      <protection locked="0"/>
    </xf>
    <xf numFmtId="44" fontId="26" fillId="0" borderId="79" xfId="3" applyFont="1" applyBorder="1" applyAlignment="1" applyProtection="1">
      <alignment vertical="center"/>
      <protection locked="0"/>
    </xf>
    <xf numFmtId="0" fontId="26" fillId="0" borderId="79" xfId="0" applyFont="1" applyBorder="1" applyAlignment="1" applyProtection="1">
      <alignment vertical="center"/>
      <protection locked="0"/>
    </xf>
    <xf numFmtId="0" fontId="22" fillId="0" borderId="46" xfId="0" applyFont="1" applyBorder="1" applyAlignment="1">
      <alignment vertical="center"/>
    </xf>
    <xf numFmtId="44" fontId="9" fillId="2" borderId="34" xfId="3" applyFont="1" applyFill="1" applyBorder="1" applyAlignment="1">
      <alignment vertical="center" wrapText="1"/>
    </xf>
    <xf numFmtId="0" fontId="16" fillId="2" borderId="46" xfId="5" applyFont="1" applyFill="1" applyBorder="1" applyAlignment="1">
      <alignment horizontal="center" vertical="center" wrapText="1"/>
    </xf>
    <xf numFmtId="0" fontId="13" fillId="3" borderId="46" xfId="0" applyFont="1" applyFill="1" applyBorder="1" applyAlignment="1">
      <alignment vertical="center" wrapText="1"/>
    </xf>
    <xf numFmtId="0" fontId="50" fillId="3" borderId="46" xfId="0" applyFont="1" applyFill="1" applyBorder="1" applyAlignment="1">
      <alignment vertical="center" wrapText="1"/>
    </xf>
    <xf numFmtId="0" fontId="22" fillId="6" borderId="46" xfId="5" applyFont="1" applyFill="1" applyBorder="1" applyAlignment="1">
      <alignment horizontal="center" vertical="center" wrapText="1"/>
    </xf>
    <xf numFmtId="0" fontId="22" fillId="12" borderId="80" xfId="5" applyFont="1" applyFill="1" applyBorder="1" applyAlignment="1">
      <alignment horizontal="center" vertical="center" wrapText="1"/>
    </xf>
    <xf numFmtId="0" fontId="22" fillId="12" borderId="46" xfId="5" applyFont="1" applyFill="1" applyBorder="1" applyAlignment="1">
      <alignment horizontal="center" vertical="center" wrapText="1"/>
    </xf>
    <xf numFmtId="0" fontId="22" fillId="12" borderId="46" xfId="5" applyFont="1" applyFill="1" applyBorder="1" applyAlignment="1">
      <alignment horizontal="left" vertical="center" wrapText="1"/>
    </xf>
    <xf numFmtId="0" fontId="23" fillId="12" borderId="46" xfId="5" applyFont="1" applyFill="1" applyBorder="1" applyAlignment="1">
      <alignment horizontal="left" vertical="center" wrapText="1"/>
    </xf>
    <xf numFmtId="10" fontId="22" fillId="2" borderId="46" xfId="4" applyNumberFormat="1" applyFont="1" applyFill="1" applyBorder="1" applyAlignment="1">
      <alignment horizontal="center" vertical="center" wrapText="1"/>
    </xf>
    <xf numFmtId="10" fontId="23" fillId="0" borderId="46" xfId="6" applyNumberFormat="1" applyFont="1" applyBorder="1" applyProtection="1">
      <protection locked="0"/>
    </xf>
    <xf numFmtId="0" fontId="23" fillId="0" borderId="46" xfId="6" applyFont="1" applyBorder="1" applyProtection="1">
      <protection locked="0"/>
    </xf>
    <xf numFmtId="0" fontId="47" fillId="0" borderId="46" xfId="6" applyFont="1" applyBorder="1" applyAlignment="1" applyProtection="1">
      <alignment horizontal="center"/>
      <protection locked="0"/>
    </xf>
    <xf numFmtId="10" fontId="23" fillId="12" borderId="46" xfId="4" applyNumberFormat="1" applyFont="1" applyFill="1" applyBorder="1" applyAlignment="1">
      <alignment horizontal="center" vertical="center" wrapText="1"/>
    </xf>
    <xf numFmtId="0" fontId="23" fillId="3" borderId="46" xfId="6" applyFont="1" applyFill="1" applyBorder="1" applyAlignment="1" applyProtection="1">
      <alignment wrapText="1"/>
      <protection locked="0"/>
    </xf>
    <xf numFmtId="0" fontId="23" fillId="0" borderId="80" xfId="5" applyFont="1" applyBorder="1"/>
    <xf numFmtId="0" fontId="23" fillId="0" borderId="46" xfId="5" applyFont="1" applyBorder="1"/>
    <xf numFmtId="0" fontId="22" fillId="6" borderId="46" xfId="6" applyFont="1" applyFill="1" applyBorder="1" applyAlignment="1" applyProtection="1">
      <alignment horizontal="center" vertical="center"/>
      <protection locked="0"/>
    </xf>
    <xf numFmtId="0" fontId="2" fillId="0" borderId="46" xfId="7" applyFont="1" applyBorder="1"/>
    <xf numFmtId="0" fontId="13" fillId="2" borderId="46" xfId="0" applyFont="1" applyFill="1" applyBorder="1" applyAlignment="1">
      <alignment vertical="center" wrapText="1"/>
    </xf>
    <xf numFmtId="0" fontId="56" fillId="2" borderId="46" xfId="0" applyFont="1" applyFill="1" applyBorder="1" applyAlignment="1">
      <alignment vertical="center"/>
    </xf>
    <xf numFmtId="0" fontId="56" fillId="2" borderId="46" xfId="5" applyFont="1" applyFill="1" applyBorder="1" applyAlignment="1">
      <alignment horizontal="center" vertical="center" wrapText="1"/>
    </xf>
    <xf numFmtId="0" fontId="56" fillId="0" borderId="0" xfId="5" applyFont="1"/>
    <xf numFmtId="0" fontId="54" fillId="9" borderId="0" xfId="5" applyFont="1" applyFill="1"/>
    <xf numFmtId="0" fontId="54" fillId="0" borderId="0" xfId="5" applyFont="1"/>
    <xf numFmtId="44" fontId="60" fillId="2" borderId="48" xfId="3" applyFont="1" applyFill="1" applyBorder="1" applyAlignment="1">
      <alignment horizontal="center" vertical="center" wrapText="1"/>
    </xf>
    <xf numFmtId="0" fontId="16" fillId="4" borderId="46" xfId="0" applyFont="1" applyFill="1" applyBorder="1" applyAlignment="1">
      <alignment horizontal="center" vertical="center"/>
    </xf>
    <xf numFmtId="0" fontId="59" fillId="9" borderId="0" xfId="0" applyFont="1" applyFill="1" applyAlignment="1">
      <alignment horizontal="left" vertical="center"/>
    </xf>
    <xf numFmtId="44" fontId="59" fillId="0" borderId="0" xfId="3" applyFont="1" applyAlignment="1">
      <alignment vertical="center"/>
    </xf>
    <xf numFmtId="0" fontId="59" fillId="0" borderId="0" xfId="0" applyFont="1" applyAlignment="1">
      <alignment vertical="center"/>
    </xf>
    <xf numFmtId="0" fontId="59" fillId="9" borderId="0" xfId="0" applyFont="1" applyFill="1" applyAlignment="1">
      <alignment vertical="center"/>
    </xf>
    <xf numFmtId="0" fontId="61" fillId="0" borderId="46" xfId="7" applyFont="1" applyBorder="1"/>
    <xf numFmtId="44" fontId="9" fillId="2" borderId="34" xfId="3" applyFont="1" applyFill="1" applyBorder="1" applyAlignment="1" applyProtection="1">
      <alignment horizontal="center" vertical="center"/>
      <protection locked="0"/>
    </xf>
    <xf numFmtId="0" fontId="12" fillId="4" borderId="34" xfId="0" applyFont="1" applyFill="1" applyBorder="1" applyAlignment="1">
      <alignment horizontal="center" vertical="center"/>
    </xf>
    <xf numFmtId="168" fontId="12" fillId="4" borderId="34" xfId="0" applyNumberFormat="1" applyFont="1" applyFill="1" applyBorder="1" applyAlignment="1">
      <alignment horizontal="center" vertical="center"/>
    </xf>
    <xf numFmtId="44" fontId="12" fillId="4" borderId="34" xfId="3" applyFont="1" applyFill="1" applyBorder="1" applyAlignment="1">
      <alignment horizontal="center" vertical="center"/>
    </xf>
    <xf numFmtId="44" fontId="15" fillId="4" borderId="34" xfId="3" applyFont="1" applyFill="1" applyBorder="1" applyAlignment="1">
      <alignment horizontal="center" vertical="center" wrapText="1" readingOrder="1"/>
    </xf>
    <xf numFmtId="44" fontId="16" fillId="4" borderId="34" xfId="3" applyFont="1" applyFill="1" applyBorder="1" applyAlignment="1">
      <alignment horizontal="center" vertical="center"/>
    </xf>
    <xf numFmtId="168" fontId="16" fillId="4" borderId="34" xfId="14" applyFont="1" applyFill="1" applyBorder="1" applyAlignment="1">
      <alignment horizontal="center" vertical="center"/>
    </xf>
    <xf numFmtId="168" fontId="12" fillId="4" borderId="34" xfId="0" applyNumberFormat="1" applyFont="1" applyFill="1" applyBorder="1" applyAlignment="1">
      <alignment vertical="center"/>
    </xf>
    <xf numFmtId="0" fontId="12" fillId="4" borderId="38" xfId="0" applyFont="1" applyFill="1" applyBorder="1" applyAlignment="1">
      <alignment horizontal="center" vertical="center" wrapText="1"/>
    </xf>
    <xf numFmtId="168" fontId="12" fillId="4" borderId="34" xfId="0" applyNumberFormat="1" applyFont="1" applyFill="1" applyBorder="1" applyAlignment="1">
      <alignment horizontal="center" vertical="center" wrapText="1"/>
    </xf>
    <xf numFmtId="44" fontId="12" fillId="4" borderId="33" xfId="3" applyFont="1" applyFill="1" applyBorder="1" applyAlignment="1">
      <alignment horizontal="center" vertical="center" wrapText="1"/>
    </xf>
    <xf numFmtId="0" fontId="12" fillId="4" borderId="57" xfId="0" applyFont="1" applyFill="1" applyBorder="1" applyAlignment="1">
      <alignment horizontal="center" vertical="center" wrapText="1"/>
    </xf>
    <xf numFmtId="168" fontId="12" fillId="4" borderId="82" xfId="0" applyNumberFormat="1" applyFont="1" applyFill="1" applyBorder="1" applyAlignment="1">
      <alignment horizontal="center" vertical="center" wrapText="1"/>
    </xf>
    <xf numFmtId="168" fontId="12" fillId="4" borderId="46" xfId="0" applyNumberFormat="1" applyFont="1" applyFill="1" applyBorder="1" applyAlignment="1">
      <alignment horizontal="center" vertical="center" wrapText="1"/>
    </xf>
    <xf numFmtId="44" fontId="12" fillId="4" borderId="46" xfId="3" applyFont="1" applyFill="1" applyBorder="1" applyAlignment="1">
      <alignment horizontal="center" vertical="center" wrapText="1"/>
    </xf>
    <xf numFmtId="0" fontId="16" fillId="4" borderId="34" xfId="17" applyFont="1" applyFill="1" applyBorder="1" applyAlignment="1">
      <alignment horizontal="center" vertical="center" wrapText="1"/>
    </xf>
    <xf numFmtId="0" fontId="19" fillId="0" borderId="46" xfId="0" applyFont="1" applyBorder="1" applyAlignment="1">
      <alignment horizontal="center" vertical="center"/>
    </xf>
    <xf numFmtId="0" fontId="51" fillId="4" borderId="46" xfId="5" applyFont="1" applyFill="1" applyBorder="1" applyAlignment="1">
      <alignment horizontal="center" vertical="center" wrapText="1"/>
    </xf>
    <xf numFmtId="44" fontId="51" fillId="4" borderId="46" xfId="3" applyFont="1" applyFill="1" applyBorder="1" applyAlignment="1">
      <alignment horizontal="center" vertical="center" wrapText="1"/>
    </xf>
    <xf numFmtId="170" fontId="51" fillId="4" borderId="46" xfId="5" applyNumberFormat="1" applyFont="1" applyFill="1" applyBorder="1" applyAlignment="1">
      <alignment horizontal="center" vertical="center" wrapText="1"/>
    </xf>
    <xf numFmtId="164" fontId="51" fillId="4" borderId="46" xfId="5" applyNumberFormat="1" applyFont="1" applyFill="1" applyBorder="1" applyAlignment="1">
      <alignment horizontal="center" vertical="center" wrapText="1"/>
    </xf>
    <xf numFmtId="0" fontId="51" fillId="4" borderId="87" xfId="5" applyFont="1" applyFill="1" applyBorder="1" applyAlignment="1">
      <alignment horizontal="center" vertical="center" wrapText="1"/>
    </xf>
    <xf numFmtId="0" fontId="51" fillId="4" borderId="52" xfId="5" applyFont="1" applyFill="1" applyBorder="1" applyAlignment="1">
      <alignment horizontal="center" vertical="center" wrapText="1"/>
    </xf>
    <xf numFmtId="10" fontId="51" fillId="4" borderId="46" xfId="4" applyNumberFormat="1" applyFont="1" applyFill="1" applyBorder="1" applyAlignment="1">
      <alignment horizontal="center" vertical="center" wrapText="1"/>
    </xf>
    <xf numFmtId="0" fontId="16" fillId="4" borderId="39" xfId="17" applyFont="1" applyFill="1" applyBorder="1" applyAlignment="1">
      <alignment vertical="center" wrapText="1"/>
    </xf>
    <xf numFmtId="0" fontId="16" fillId="4" borderId="40" xfId="17" applyFont="1" applyFill="1" applyBorder="1" applyAlignment="1">
      <alignment vertical="center" wrapText="1"/>
    </xf>
    <xf numFmtId="44" fontId="28" fillId="9" borderId="0" xfId="0" applyNumberFormat="1" applyFont="1" applyFill="1" applyAlignment="1">
      <alignment vertical="center"/>
    </xf>
    <xf numFmtId="0" fontId="16" fillId="2" borderId="46" xfId="5" applyFont="1" applyFill="1" applyBorder="1" applyAlignment="1">
      <alignment horizontal="left" vertical="center" wrapText="1"/>
    </xf>
    <xf numFmtId="0" fontId="22" fillId="0" borderId="46" xfId="0" applyFont="1" applyBorder="1" applyAlignment="1">
      <alignment horizontal="center" vertical="center" wrapText="1"/>
    </xf>
    <xf numFmtId="0" fontId="31" fillId="4" borderId="46" xfId="24" applyFont="1" applyFill="1" applyBorder="1" applyAlignment="1">
      <alignment horizontal="center" vertical="center" wrapText="1"/>
    </xf>
    <xf numFmtId="0" fontId="16" fillId="12" borderId="46" xfId="5" applyFont="1" applyFill="1" applyBorder="1" applyAlignment="1">
      <alignment horizontal="center" vertical="center" wrapText="1"/>
    </xf>
    <xf numFmtId="0" fontId="14" fillId="2" borderId="46" xfId="5" applyFont="1" applyFill="1" applyBorder="1" applyAlignment="1">
      <alignment horizontal="center" vertical="center" wrapText="1"/>
    </xf>
    <xf numFmtId="44" fontId="14" fillId="2" borderId="46" xfId="3" applyFont="1" applyFill="1" applyBorder="1" applyAlignment="1">
      <alignment horizontal="center" vertical="center" wrapText="1"/>
    </xf>
    <xf numFmtId="44" fontId="16" fillId="2" borderId="46" xfId="3" applyFont="1" applyFill="1" applyBorder="1" applyAlignment="1">
      <alignment horizontal="center" vertical="center" wrapText="1"/>
    </xf>
    <xf numFmtId="44" fontId="59" fillId="0" borderId="0" xfId="0" applyNumberFormat="1" applyFont="1" applyAlignment="1">
      <alignment vertical="center"/>
    </xf>
    <xf numFmtId="0" fontId="31" fillId="9" borderId="46" xfId="0" applyFont="1" applyFill="1" applyBorder="1" applyAlignment="1">
      <alignment horizontal="center" vertical="center"/>
    </xf>
    <xf numFmtId="0" fontId="59" fillId="9" borderId="46" xfId="0" applyFont="1" applyFill="1" applyBorder="1" applyAlignment="1">
      <alignment horizontal="left" vertical="center"/>
    </xf>
    <xf numFmtId="0" fontId="59" fillId="9" borderId="46" xfId="0" applyFont="1" applyFill="1" applyBorder="1" applyAlignment="1">
      <alignment horizontal="center" vertical="center"/>
    </xf>
    <xf numFmtId="0" fontId="59" fillId="9" borderId="46" xfId="0" applyFont="1" applyFill="1" applyBorder="1" applyAlignment="1">
      <alignment vertical="center"/>
    </xf>
    <xf numFmtId="0" fontId="59" fillId="0" borderId="0" xfId="0" quotePrefix="1" applyFont="1" applyAlignment="1">
      <alignment vertical="center"/>
    </xf>
    <xf numFmtId="10" fontId="16" fillId="3" borderId="46" xfId="4" applyNumberFormat="1" applyFont="1" applyFill="1" applyBorder="1" applyAlignment="1" applyProtection="1">
      <alignment horizontal="center" vertical="center" wrapText="1"/>
    </xf>
    <xf numFmtId="44" fontId="16" fillId="3" borderId="46" xfId="3" applyFont="1" applyFill="1" applyBorder="1" applyAlignment="1" applyProtection="1">
      <alignment horizontal="center" vertical="center" wrapText="1"/>
    </xf>
    <xf numFmtId="0" fontId="10" fillId="3" borderId="47" xfId="0" applyFont="1" applyFill="1" applyBorder="1" applyAlignment="1">
      <alignment horizontal="center" vertical="center"/>
    </xf>
    <xf numFmtId="0" fontId="11" fillId="3" borderId="46" xfId="0" applyFont="1" applyFill="1" applyBorder="1" applyAlignment="1">
      <alignment horizontal="left" vertical="center" wrapText="1"/>
    </xf>
    <xf numFmtId="167" fontId="11" fillId="3" borderId="46" xfId="0" applyNumberFormat="1" applyFont="1" applyFill="1" applyBorder="1" applyAlignment="1">
      <alignment horizontal="center" vertical="center"/>
    </xf>
    <xf numFmtId="0" fontId="24" fillId="2" borderId="34" xfId="17" applyFont="1" applyFill="1" applyBorder="1" applyAlignment="1" applyProtection="1">
      <alignment horizontal="center" vertical="center"/>
      <protection locked="0"/>
    </xf>
    <xf numFmtId="2" fontId="0" fillId="0" borderId="0" xfId="0" applyNumberFormat="1"/>
    <xf numFmtId="2" fontId="0" fillId="0" borderId="36" xfId="13" applyNumberFormat="1" applyFont="1" applyBorder="1" applyAlignment="1">
      <alignment vertical="center"/>
    </xf>
    <xf numFmtId="2" fontId="55" fillId="2" borderId="34" xfId="3" applyNumberFormat="1" applyFont="1" applyFill="1" applyBorder="1" applyAlignment="1">
      <alignment horizontal="center" vertical="center" wrapText="1" readingOrder="1"/>
    </xf>
    <xf numFmtId="0" fontId="9" fillId="2" borderId="39" xfId="17" applyFont="1" applyFill="1" applyBorder="1" applyAlignment="1" applyProtection="1">
      <alignment horizontal="center" vertical="center" wrapText="1"/>
      <protection locked="0"/>
    </xf>
    <xf numFmtId="168" fontId="2" fillId="0" borderId="0" xfId="15" applyNumberFormat="1" applyFont="1" applyAlignment="1">
      <alignment vertical="center" wrapText="1"/>
    </xf>
    <xf numFmtId="10" fontId="22" fillId="16" borderId="46" xfId="4" applyNumberFormat="1" applyFont="1" applyFill="1" applyBorder="1" applyAlignment="1">
      <alignment horizontal="center" vertical="center" wrapText="1"/>
    </xf>
    <xf numFmtId="10" fontId="13" fillId="16" borderId="46" xfId="4" applyNumberFormat="1" applyFont="1" applyFill="1" applyBorder="1" applyAlignment="1">
      <alignment horizontal="center" vertical="center" wrapText="1"/>
    </xf>
    <xf numFmtId="44" fontId="56" fillId="16" borderId="46" xfId="3" applyFont="1" applyFill="1" applyBorder="1" applyAlignment="1">
      <alignment horizontal="center" vertical="center" wrapText="1"/>
    </xf>
    <xf numFmtId="44" fontId="26" fillId="16" borderId="1" xfId="3" applyFont="1" applyFill="1" applyBorder="1" applyAlignment="1" applyProtection="1">
      <alignment horizontal="center"/>
      <protection locked="0"/>
    </xf>
    <xf numFmtId="44" fontId="23" fillId="16" borderId="1" xfId="3" applyFont="1" applyFill="1" applyBorder="1" applyAlignment="1" applyProtection="1">
      <alignment horizontal="center"/>
      <protection locked="0"/>
    </xf>
    <xf numFmtId="0" fontId="22" fillId="16" borderId="1" xfId="6" applyFont="1" applyFill="1" applyBorder="1" applyAlignment="1" applyProtection="1">
      <alignment horizontal="center"/>
      <protection locked="0"/>
    </xf>
    <xf numFmtId="9" fontId="46" fillId="16" borderId="1" xfId="8" applyFont="1" applyFill="1" applyBorder="1" applyAlignment="1" applyProtection="1">
      <alignment horizontal="center"/>
      <protection locked="0"/>
    </xf>
    <xf numFmtId="9" fontId="48" fillId="16" borderId="1" xfId="8" applyFont="1" applyFill="1" applyBorder="1" applyAlignment="1" applyProtection="1">
      <alignment horizontal="center"/>
      <protection locked="0"/>
    </xf>
    <xf numFmtId="44" fontId="9" fillId="16" borderId="34" xfId="17" applyNumberFormat="1" applyFont="1" applyFill="1" applyBorder="1" applyAlignment="1" applyProtection="1">
      <alignment horizontal="center" vertical="center"/>
      <protection locked="0"/>
    </xf>
    <xf numFmtId="44" fontId="9" fillId="16" borderId="34" xfId="3" applyFont="1" applyFill="1" applyBorder="1" applyAlignment="1" applyProtection="1">
      <alignment horizontal="center" vertical="center" wrapText="1"/>
      <protection locked="0"/>
    </xf>
    <xf numFmtId="44" fontId="55" fillId="16" borderId="34" xfId="3" applyFont="1" applyFill="1" applyBorder="1" applyAlignment="1">
      <alignment horizontal="center" vertical="center" wrapText="1" readingOrder="1"/>
    </xf>
    <xf numFmtId="44" fontId="9" fillId="16" borderId="46" xfId="3" applyFont="1" applyFill="1" applyBorder="1" applyAlignment="1" applyProtection="1">
      <alignment horizontal="center" vertical="center" wrapText="1"/>
      <protection locked="0"/>
    </xf>
    <xf numFmtId="44" fontId="9" fillId="16" borderId="42" xfId="3" applyFont="1" applyFill="1" applyBorder="1" applyAlignment="1" applyProtection="1">
      <alignment horizontal="center" vertical="center" wrapText="1"/>
      <protection locked="0"/>
    </xf>
    <xf numFmtId="171" fontId="9" fillId="16" borderId="46" xfId="15" applyNumberFormat="1" applyFont="1" applyFill="1" applyBorder="1" applyAlignment="1">
      <alignment horizontal="center" vertical="center" wrapText="1"/>
    </xf>
    <xf numFmtId="171" fontId="9" fillId="16" borderId="46" xfId="15" applyNumberFormat="1" applyFont="1" applyFill="1" applyBorder="1" applyAlignment="1">
      <alignment horizontal="center" vertical="center"/>
    </xf>
    <xf numFmtId="0" fontId="9" fillId="3" borderId="58" xfId="17" applyFont="1" applyFill="1" applyBorder="1" applyAlignment="1" applyProtection="1">
      <alignment horizontal="left" vertical="center" wrapText="1"/>
      <protection locked="0"/>
    </xf>
    <xf numFmtId="0" fontId="9" fillId="3" borderId="42" xfId="17" applyFont="1" applyFill="1" applyBorder="1" applyAlignment="1" applyProtection="1">
      <alignment horizontal="center" vertical="center" wrapText="1"/>
      <protection locked="0"/>
    </xf>
    <xf numFmtId="44" fontId="16" fillId="16" borderId="46" xfId="3" applyFont="1" applyFill="1" applyBorder="1" applyAlignment="1" applyProtection="1">
      <alignment vertical="center" wrapText="1"/>
    </xf>
    <xf numFmtId="44" fontId="63" fillId="17" borderId="46" xfId="3" applyFont="1" applyFill="1" applyBorder="1" applyAlignment="1">
      <alignment vertical="center"/>
    </xf>
    <xf numFmtId="44" fontId="31" fillId="6" borderId="46" xfId="3" applyFont="1" applyFill="1" applyBorder="1" applyAlignment="1">
      <alignment horizontal="center" vertical="center"/>
    </xf>
    <xf numFmtId="44" fontId="16" fillId="6" borderId="46" xfId="3" applyFont="1" applyFill="1" applyBorder="1" applyAlignment="1">
      <alignment vertical="center"/>
    </xf>
    <xf numFmtId="44" fontId="16" fillId="6" borderId="46" xfId="3" applyFont="1" applyFill="1" applyBorder="1" applyAlignment="1">
      <alignment vertical="center" wrapText="1"/>
    </xf>
    <xf numFmtId="0" fontId="0" fillId="0" borderId="91" xfId="0" applyBorder="1" applyAlignment="1">
      <alignment horizontal="left" vertical="center"/>
    </xf>
    <xf numFmtId="0" fontId="11" fillId="0" borderId="29" xfId="0" applyFont="1" applyBorder="1" applyAlignment="1">
      <alignment horizontal="center" vertical="center"/>
    </xf>
    <xf numFmtId="0" fontId="11" fillId="0" borderId="29" xfId="0" applyFont="1" applyBorder="1" applyAlignment="1">
      <alignment horizontal="left" vertical="center"/>
    </xf>
    <xf numFmtId="0" fontId="18" fillId="4" borderId="92" xfId="22" applyFont="1" applyFill="1" applyBorder="1" applyAlignment="1">
      <alignment horizontal="center" vertical="center" wrapText="1"/>
    </xf>
    <xf numFmtId="167" fontId="11" fillId="3" borderId="92" xfId="0" applyNumberFormat="1" applyFont="1" applyFill="1" applyBorder="1" applyAlignment="1">
      <alignment horizontal="center" vertical="center"/>
    </xf>
    <xf numFmtId="0" fontId="0" fillId="0" borderId="30" xfId="0" applyBorder="1" applyAlignment="1">
      <alignment horizontal="center" vertical="center"/>
    </xf>
    <xf numFmtId="0" fontId="0" fillId="0" borderId="5" xfId="0" applyBorder="1" applyAlignment="1">
      <alignment horizontal="center" vertical="center"/>
    </xf>
    <xf numFmtId="0" fontId="0" fillId="0" borderId="31" xfId="0" applyBorder="1" applyAlignment="1">
      <alignment horizontal="center" vertical="center"/>
    </xf>
    <xf numFmtId="0" fontId="9" fillId="16" borderId="39" xfId="17" applyFont="1" applyFill="1" applyBorder="1" applyAlignment="1" applyProtection="1">
      <alignment horizontal="center" vertical="center" wrapText="1"/>
      <protection locked="0"/>
    </xf>
    <xf numFmtId="44" fontId="28" fillId="0" borderId="0" xfId="3" applyFont="1" applyAlignment="1">
      <alignment vertical="center"/>
    </xf>
    <xf numFmtId="0" fontId="0" fillId="0" borderId="60" xfId="0" applyBorder="1" applyAlignment="1">
      <alignment horizontal="left" vertical="center"/>
    </xf>
    <xf numFmtId="0" fontId="11" fillId="0" borderId="0" xfId="0" applyFont="1" applyAlignment="1">
      <alignment horizontal="left" vertical="center"/>
    </xf>
    <xf numFmtId="44" fontId="18" fillId="4" borderId="46" xfId="3" applyFont="1" applyFill="1" applyBorder="1" applyAlignment="1">
      <alignment horizontal="center" vertical="center" wrapText="1"/>
    </xf>
    <xf numFmtId="44" fontId="18" fillId="4" borderId="92" xfId="3" applyFont="1" applyFill="1" applyBorder="1" applyAlignment="1">
      <alignment horizontal="center" vertical="center" wrapText="1"/>
    </xf>
    <xf numFmtId="0" fontId="36" fillId="16" borderId="21" xfId="0" applyFont="1" applyFill="1" applyBorder="1" applyAlignment="1" applyProtection="1">
      <alignment horizontal="center" vertical="center"/>
      <protection locked="0"/>
    </xf>
    <xf numFmtId="43" fontId="35" fillId="0" borderId="0" xfId="0" applyNumberFormat="1" applyFont="1" applyAlignment="1">
      <alignment vertical="center" wrapText="1"/>
    </xf>
    <xf numFmtId="168" fontId="13" fillId="4" borderId="33" xfId="14" applyFont="1" applyFill="1" applyBorder="1" applyAlignment="1">
      <alignment horizontal="center" vertical="center" wrapText="1"/>
    </xf>
    <xf numFmtId="168" fontId="13" fillId="4" borderId="42" xfId="14" applyFont="1" applyFill="1" applyBorder="1" applyAlignment="1">
      <alignment horizontal="center" vertical="center" wrapText="1"/>
    </xf>
    <xf numFmtId="43" fontId="21" fillId="0" borderId="0" xfId="15" applyNumberFormat="1" applyFont="1" applyAlignment="1">
      <alignment vertical="center" wrapText="1"/>
    </xf>
    <xf numFmtId="44" fontId="0" fillId="0" borderId="0" xfId="0" applyNumberFormat="1"/>
    <xf numFmtId="168" fontId="25" fillId="16" borderId="32" xfId="14" applyFont="1" applyFill="1" applyBorder="1" applyAlignment="1">
      <alignment horizontal="center" vertical="center" wrapText="1"/>
    </xf>
    <xf numFmtId="0" fontId="64" fillId="0" borderId="0" xfId="0" applyFont="1" applyAlignment="1">
      <alignment wrapText="1"/>
    </xf>
    <xf numFmtId="0" fontId="22" fillId="4" borderId="83" xfId="16" applyFont="1" applyFill="1" applyBorder="1" applyAlignment="1">
      <alignment horizontal="center" vertical="center" wrapText="1" readingOrder="1"/>
    </xf>
    <xf numFmtId="0" fontId="17" fillId="15" borderId="46" xfId="0" applyFont="1" applyFill="1" applyBorder="1" applyAlignment="1">
      <alignment horizontal="center" vertical="center"/>
    </xf>
    <xf numFmtId="0" fontId="22" fillId="6" borderId="80" xfId="6" applyFont="1" applyFill="1" applyBorder="1" applyAlignment="1" applyProtection="1">
      <alignment horizontal="center"/>
      <protection locked="0"/>
    </xf>
    <xf numFmtId="0" fontId="22" fillId="6" borderId="46" xfId="6" applyFont="1" applyFill="1" applyBorder="1" applyAlignment="1" applyProtection="1">
      <alignment horizontal="center"/>
      <protection locked="0"/>
    </xf>
    <xf numFmtId="10" fontId="22" fillId="2" borderId="80" xfId="4" applyNumberFormat="1" applyFont="1" applyFill="1" applyBorder="1" applyAlignment="1">
      <alignment horizontal="center" vertical="center" wrapText="1"/>
    </xf>
    <xf numFmtId="10" fontId="22" fillId="2" borderId="46" xfId="4" applyNumberFormat="1" applyFont="1" applyFill="1" applyBorder="1" applyAlignment="1">
      <alignment horizontal="center" vertical="center" wrapText="1"/>
    </xf>
    <xf numFmtId="0" fontId="22" fillId="0" borderId="80" xfId="6" applyFont="1" applyBorder="1" applyAlignment="1" applyProtection="1">
      <alignment horizontal="center"/>
      <protection locked="0"/>
    </xf>
    <xf numFmtId="0" fontId="22" fillId="0" borderId="46" xfId="6" applyFont="1" applyBorder="1" applyAlignment="1" applyProtection="1">
      <alignment horizontal="center"/>
      <protection locked="0"/>
    </xf>
    <xf numFmtId="0" fontId="22" fillId="6" borderId="80" xfId="5" applyFont="1" applyFill="1" applyBorder="1" applyAlignment="1">
      <alignment horizontal="center" vertical="center" wrapText="1"/>
    </xf>
    <xf numFmtId="0" fontId="22" fillId="6" borderId="46" xfId="5" applyFont="1" applyFill="1" applyBorder="1" applyAlignment="1">
      <alignment horizontal="center" vertical="center" wrapText="1"/>
    </xf>
    <xf numFmtId="0" fontId="22" fillId="12" borderId="80" xfId="5" applyFont="1" applyFill="1" applyBorder="1" applyAlignment="1">
      <alignment horizontal="center" vertical="center" wrapText="1"/>
    </xf>
    <xf numFmtId="0" fontId="22" fillId="12" borderId="46" xfId="5" applyFont="1" applyFill="1" applyBorder="1" applyAlignment="1">
      <alignment horizontal="center" vertical="center" wrapText="1"/>
    </xf>
    <xf numFmtId="0" fontId="23" fillId="0" borderId="46" xfId="6" applyFont="1" applyBorder="1" applyAlignment="1" applyProtection="1">
      <alignment horizontal="center"/>
      <protection locked="0"/>
    </xf>
    <xf numFmtId="0" fontId="23" fillId="12" borderId="46" xfId="6" applyFont="1" applyFill="1" applyBorder="1" applyAlignment="1" applyProtection="1">
      <alignment horizontal="center"/>
      <protection locked="0"/>
    </xf>
    <xf numFmtId="0" fontId="62" fillId="4" borderId="80" xfId="0" applyFont="1" applyFill="1" applyBorder="1" applyAlignment="1">
      <alignment horizontal="center" vertical="center"/>
    </xf>
    <xf numFmtId="0" fontId="62" fillId="4" borderId="46" xfId="0" applyFont="1" applyFill="1" applyBorder="1" applyAlignment="1">
      <alignment horizontal="center" vertical="center"/>
    </xf>
    <xf numFmtId="0" fontId="22" fillId="7" borderId="80" xfId="6" applyFont="1" applyFill="1" applyBorder="1" applyAlignment="1" applyProtection="1">
      <alignment horizontal="center"/>
      <protection locked="0"/>
    </xf>
    <xf numFmtId="0" fontId="22" fillId="7" borderId="46" xfId="6" applyFont="1" applyFill="1" applyBorder="1" applyAlignment="1" applyProtection="1">
      <alignment horizontal="center"/>
      <protection locked="0"/>
    </xf>
    <xf numFmtId="0" fontId="17" fillId="4" borderId="46" xfId="7" applyFont="1" applyFill="1" applyBorder="1" applyAlignment="1">
      <alignment horizontal="center" vertical="center" wrapText="1"/>
    </xf>
    <xf numFmtId="0" fontId="51" fillId="4" borderId="46" xfId="0" applyFont="1" applyFill="1" applyBorder="1" applyAlignment="1">
      <alignment horizontal="left" vertical="center" wrapText="1"/>
    </xf>
    <xf numFmtId="0" fontId="50" fillId="2" borderId="46" xfId="0" applyFont="1" applyFill="1" applyBorder="1" applyAlignment="1">
      <alignment horizontal="center" vertical="center" wrapText="1"/>
    </xf>
    <xf numFmtId="0" fontId="19" fillId="11" borderId="46" xfId="0" applyFont="1" applyFill="1" applyBorder="1" applyAlignment="1">
      <alignment horizontal="center" vertical="center"/>
    </xf>
    <xf numFmtId="0" fontId="51" fillId="4" borderId="46" xfId="5" applyFont="1" applyFill="1" applyBorder="1" applyAlignment="1">
      <alignment horizontal="center" vertical="center"/>
    </xf>
    <xf numFmtId="0" fontId="51" fillId="4" borderId="78" xfId="0" applyFont="1" applyFill="1" applyBorder="1" applyAlignment="1">
      <alignment horizontal="right" vertical="center"/>
    </xf>
    <xf numFmtId="0" fontId="51" fillId="4" borderId="79" xfId="0" applyFont="1" applyFill="1" applyBorder="1" applyAlignment="1">
      <alignment horizontal="right" vertical="center"/>
    </xf>
    <xf numFmtId="0" fontId="51" fillId="4" borderId="80" xfId="0" applyFont="1" applyFill="1" applyBorder="1" applyAlignment="1">
      <alignment horizontal="right" vertical="center"/>
    </xf>
    <xf numFmtId="44" fontId="60" fillId="16" borderId="32" xfId="3" applyFont="1" applyFill="1" applyBorder="1" applyAlignment="1">
      <alignment horizontal="center" vertical="center"/>
    </xf>
    <xf numFmtId="44" fontId="60" fillId="16" borderId="50" xfId="3" applyFont="1" applyFill="1" applyBorder="1" applyAlignment="1">
      <alignment horizontal="center" vertical="center"/>
    </xf>
    <xf numFmtId="44" fontId="60" fillId="16" borderId="101" xfId="3" applyFont="1" applyFill="1" applyBorder="1" applyAlignment="1">
      <alignment horizontal="center" vertical="center"/>
    </xf>
    <xf numFmtId="0" fontId="19" fillId="11" borderId="60" xfId="0" applyFont="1" applyFill="1" applyBorder="1" applyAlignment="1">
      <alignment horizontal="center" vertical="center"/>
    </xf>
    <xf numFmtId="0" fontId="19" fillId="11" borderId="0" xfId="0" applyFont="1" applyFill="1" applyAlignment="1">
      <alignment horizontal="center" vertical="center"/>
    </xf>
    <xf numFmtId="0" fontId="0" fillId="3" borderId="60" xfId="0" applyFill="1" applyBorder="1" applyAlignment="1">
      <alignment horizontal="left" vertical="center" wrapText="1"/>
    </xf>
    <xf numFmtId="0" fontId="0" fillId="3" borderId="0" xfId="0" applyFill="1" applyAlignment="1">
      <alignment horizontal="left" vertical="center" wrapText="1"/>
    </xf>
    <xf numFmtId="0" fontId="31" fillId="4" borderId="62" xfId="0" applyFont="1" applyFill="1" applyBorder="1" applyAlignment="1">
      <alignment horizontal="center" vertical="center"/>
    </xf>
    <xf numFmtId="0" fontId="31" fillId="4" borderId="63" xfId="0" applyFont="1" applyFill="1" applyBorder="1" applyAlignment="1">
      <alignment horizontal="center" vertical="center"/>
    </xf>
    <xf numFmtId="0" fontId="16" fillId="4" borderId="46" xfId="0" applyFont="1" applyFill="1" applyBorder="1" applyAlignment="1">
      <alignment horizontal="left" vertical="center"/>
    </xf>
    <xf numFmtId="0" fontId="63" fillId="17" borderId="78" xfId="0" applyFont="1" applyFill="1" applyBorder="1" applyAlignment="1">
      <alignment horizontal="left" vertical="center"/>
    </xf>
    <xf numFmtId="0" fontId="63" fillId="17" borderId="79" xfId="0" applyFont="1" applyFill="1" applyBorder="1" applyAlignment="1">
      <alignment horizontal="left" vertical="center"/>
    </xf>
    <xf numFmtId="0" fontId="63" fillId="17" borderId="80" xfId="0" applyFont="1" applyFill="1" applyBorder="1" applyAlignment="1">
      <alignment horizontal="left" vertical="center"/>
    </xf>
    <xf numFmtId="0" fontId="16" fillId="4" borderId="78" xfId="0" applyFont="1" applyFill="1" applyBorder="1" applyAlignment="1">
      <alignment horizontal="left" vertical="center"/>
    </xf>
    <xf numFmtId="0" fontId="16" fillId="4" borderId="79" xfId="0" applyFont="1" applyFill="1" applyBorder="1" applyAlignment="1">
      <alignment horizontal="left" vertical="center"/>
    </xf>
    <xf numFmtId="0" fontId="16" fillId="4" borderId="80" xfId="0" applyFont="1" applyFill="1" applyBorder="1" applyAlignment="1">
      <alignment horizontal="left" vertical="center"/>
    </xf>
    <xf numFmtId="0" fontId="31" fillId="4" borderId="46" xfId="24" applyFont="1" applyFill="1" applyBorder="1" applyAlignment="1">
      <alignment horizontal="center" vertical="center" wrapText="1"/>
    </xf>
    <xf numFmtId="0" fontId="31" fillId="4" borderId="46" xfId="0" applyFont="1" applyFill="1" applyBorder="1" applyAlignment="1">
      <alignment horizontal="left" vertical="center"/>
    </xf>
    <xf numFmtId="0" fontId="36" fillId="16" borderId="19" xfId="0" applyFont="1" applyFill="1" applyBorder="1" applyAlignment="1" applyProtection="1">
      <alignment horizontal="center" vertical="center" shrinkToFit="1"/>
      <protection locked="0"/>
    </xf>
    <xf numFmtId="0" fontId="36" fillId="16" borderId="12" xfId="0" applyFont="1" applyFill="1" applyBorder="1" applyAlignment="1" applyProtection="1">
      <alignment horizontal="center" vertical="center" shrinkToFit="1"/>
      <protection locked="0"/>
    </xf>
    <xf numFmtId="0" fontId="22" fillId="3" borderId="2" xfId="6" applyFont="1" applyFill="1" applyBorder="1" applyAlignment="1">
      <alignment horizontal="center"/>
    </xf>
    <xf numFmtId="0" fontId="22" fillId="3" borderId="3" xfId="6" applyFont="1" applyFill="1" applyBorder="1" applyAlignment="1">
      <alignment horizontal="center"/>
    </xf>
    <xf numFmtId="0" fontId="22" fillId="3" borderId="4" xfId="6" applyFont="1" applyFill="1" applyBorder="1" applyAlignment="1">
      <alignment horizontal="center"/>
    </xf>
    <xf numFmtId="0" fontId="26" fillId="9" borderId="1" xfId="0" applyFont="1" applyFill="1" applyBorder="1" applyAlignment="1">
      <alignment horizontal="center" vertical="center"/>
    </xf>
    <xf numFmtId="0" fontId="26" fillId="9" borderId="14" xfId="0" applyFont="1" applyFill="1" applyBorder="1" applyAlignment="1">
      <alignment horizontal="center" vertical="center"/>
    </xf>
    <xf numFmtId="0" fontId="26" fillId="9" borderId="16" xfId="0" applyFont="1" applyFill="1" applyBorder="1" applyAlignment="1">
      <alignment horizontal="center" vertical="center"/>
    </xf>
    <xf numFmtId="0" fontId="26" fillId="9" borderId="15" xfId="0" applyFont="1" applyFill="1" applyBorder="1" applyAlignment="1">
      <alignment horizontal="center" vertical="center"/>
    </xf>
    <xf numFmtId="0" fontId="36" fillId="2" borderId="1" xfId="0" applyFont="1" applyFill="1" applyBorder="1" applyAlignment="1">
      <alignment horizontal="center" vertical="center"/>
    </xf>
    <xf numFmtId="0" fontId="38" fillId="9" borderId="1" xfId="0" applyFont="1" applyFill="1" applyBorder="1" applyAlignment="1" applyProtection="1">
      <alignment horizontal="center" vertical="center"/>
      <protection locked="0"/>
    </xf>
    <xf numFmtId="14" fontId="36" fillId="9" borderId="1" xfId="0" applyNumberFormat="1" applyFont="1" applyFill="1" applyBorder="1" applyAlignment="1">
      <alignment horizontal="center" vertical="center"/>
    </xf>
    <xf numFmtId="0" fontId="36" fillId="9" borderId="13" xfId="0" applyFont="1" applyFill="1" applyBorder="1" applyAlignment="1">
      <alignment horizontal="center" vertical="center"/>
    </xf>
    <xf numFmtId="165" fontId="36" fillId="13" borderId="19" xfId="0" applyNumberFormat="1" applyFont="1" applyFill="1" applyBorder="1" applyAlignment="1" applyProtection="1">
      <alignment horizontal="center" vertical="center" shrinkToFit="1"/>
      <protection locked="0"/>
    </xf>
    <xf numFmtId="165" fontId="36" fillId="13" borderId="12" xfId="0" applyNumberFormat="1" applyFont="1" applyFill="1" applyBorder="1" applyAlignment="1" applyProtection="1">
      <alignment horizontal="center" vertical="center" shrinkToFit="1"/>
      <protection locked="0"/>
    </xf>
    <xf numFmtId="167" fontId="36" fillId="16" borderId="24" xfId="0" applyNumberFormat="1" applyFont="1" applyFill="1" applyBorder="1" applyAlignment="1" applyProtection="1">
      <alignment horizontal="center" vertical="center"/>
      <protection locked="0"/>
    </xf>
    <xf numFmtId="167" fontId="36" fillId="16" borderId="19" xfId="0" applyNumberFormat="1" applyFont="1" applyFill="1" applyBorder="1" applyAlignment="1" applyProtection="1">
      <alignment horizontal="center" vertical="center"/>
      <protection locked="0"/>
    </xf>
    <xf numFmtId="167" fontId="36" fillId="16" borderId="13" xfId="0" applyNumberFormat="1" applyFont="1" applyFill="1" applyBorder="1" applyAlignment="1" applyProtection="1">
      <alignment horizontal="center" vertical="center"/>
      <protection locked="0"/>
    </xf>
    <xf numFmtId="0" fontId="23" fillId="0" borderId="0" xfId="6" applyFont="1" applyAlignment="1">
      <alignment horizontal="center"/>
    </xf>
    <xf numFmtId="0" fontId="36" fillId="9" borderId="19" xfId="0" applyFont="1" applyFill="1" applyBorder="1" applyAlignment="1">
      <alignment horizontal="center" vertical="center" shrinkToFit="1"/>
    </xf>
    <xf numFmtId="0" fontId="36" fillId="9" borderId="12" xfId="0" applyFont="1" applyFill="1" applyBorder="1" applyAlignment="1">
      <alignment horizontal="center" vertical="center" shrinkToFit="1"/>
    </xf>
    <xf numFmtId="0" fontId="22" fillId="0" borderId="2" xfId="6" applyFont="1" applyBorder="1" applyAlignment="1">
      <alignment horizontal="center"/>
    </xf>
    <xf numFmtId="0" fontId="22" fillId="0" borderId="3" xfId="6" applyFont="1" applyBorder="1" applyAlignment="1">
      <alignment horizontal="center"/>
    </xf>
    <xf numFmtId="0" fontId="22" fillId="5" borderId="2" xfId="6" applyFont="1" applyFill="1" applyBorder="1" applyAlignment="1">
      <alignment horizontal="center"/>
    </xf>
    <xf numFmtId="0" fontId="22" fillId="5" borderId="3" xfId="6" applyFont="1" applyFill="1" applyBorder="1" applyAlignment="1">
      <alignment horizontal="center"/>
    </xf>
    <xf numFmtId="0" fontId="22" fillId="0" borderId="4" xfId="6" applyFont="1" applyBorder="1" applyAlignment="1">
      <alignment horizontal="center"/>
    </xf>
    <xf numFmtId="0" fontId="23" fillId="0" borderId="2" xfId="6" applyFont="1" applyBorder="1" applyAlignment="1" applyProtection="1">
      <alignment horizontal="left"/>
      <protection locked="0"/>
    </xf>
    <xf numFmtId="0" fontId="23" fillId="0" borderId="4" xfId="6" applyFont="1" applyBorder="1" applyAlignment="1" applyProtection="1">
      <alignment horizontal="left"/>
      <protection locked="0"/>
    </xf>
    <xf numFmtId="0" fontId="22" fillId="7" borderId="3" xfId="6" applyFont="1" applyFill="1" applyBorder="1" applyAlignment="1">
      <alignment horizontal="center"/>
    </xf>
    <xf numFmtId="0" fontId="22" fillId="2" borderId="2" xfId="6" applyFont="1" applyFill="1" applyBorder="1" applyAlignment="1">
      <alignment horizontal="center"/>
    </xf>
    <xf numFmtId="0" fontId="22" fillId="2" borderId="3" xfId="6" applyFont="1" applyFill="1" applyBorder="1" applyAlignment="1">
      <alignment horizontal="center"/>
    </xf>
    <xf numFmtId="0" fontId="23" fillId="0" borderId="6" xfId="6" applyFont="1" applyBorder="1" applyAlignment="1">
      <alignment horizontal="center"/>
    </xf>
    <xf numFmtId="0" fontId="23" fillId="0" borderId="7" xfId="6" applyFont="1" applyBorder="1" applyAlignment="1">
      <alignment horizontal="center"/>
    </xf>
    <xf numFmtId="0" fontId="23" fillId="0" borderId="8" xfId="6" applyFont="1" applyBorder="1" applyAlignment="1">
      <alignment horizontal="center"/>
    </xf>
    <xf numFmtId="0" fontId="22" fillId="0" borderId="6" xfId="6" applyFont="1" applyBorder="1" applyAlignment="1">
      <alignment horizontal="center"/>
    </xf>
    <xf numFmtId="0" fontId="22" fillId="0" borderId="7" xfId="6" applyFont="1" applyBorder="1" applyAlignment="1">
      <alignment horizontal="center"/>
    </xf>
    <xf numFmtId="0" fontId="22" fillId="0" borderId="8" xfId="6" applyFont="1" applyBorder="1" applyAlignment="1">
      <alignment horizontal="center"/>
    </xf>
    <xf numFmtId="0" fontId="23" fillId="16" borderId="2" xfId="6" applyFont="1" applyFill="1" applyBorder="1" applyAlignment="1">
      <alignment horizontal="left" vertical="center" wrapText="1"/>
    </xf>
    <xf numFmtId="0" fontId="23" fillId="16" borderId="3" xfId="6" applyFont="1" applyFill="1" applyBorder="1" applyAlignment="1">
      <alignment horizontal="left" vertical="center" wrapText="1"/>
    </xf>
    <xf numFmtId="0" fontId="23" fillId="16" borderId="4" xfId="6" applyFont="1" applyFill="1" applyBorder="1" applyAlignment="1">
      <alignment horizontal="left" vertical="center" wrapText="1"/>
    </xf>
    <xf numFmtId="0" fontId="22" fillId="8" borderId="0" xfId="0" applyFont="1" applyFill="1" applyAlignment="1">
      <alignment horizontal="center" vertical="center"/>
    </xf>
    <xf numFmtId="0" fontId="36" fillId="9" borderId="5" xfId="0" applyFont="1" applyFill="1" applyBorder="1" applyAlignment="1">
      <alignment horizontal="center" vertical="center"/>
    </xf>
    <xf numFmtId="0" fontId="36" fillId="2" borderId="2" xfId="0" applyFont="1" applyFill="1" applyBorder="1" applyAlignment="1">
      <alignment horizontal="center" vertical="center"/>
    </xf>
    <xf numFmtId="0" fontId="36" fillId="2" borderId="4" xfId="0" applyFont="1" applyFill="1" applyBorder="1" applyAlignment="1">
      <alignment horizontal="center" vertical="center"/>
    </xf>
    <xf numFmtId="0" fontId="36" fillId="9" borderId="1" xfId="0" applyFont="1" applyFill="1" applyBorder="1" applyAlignment="1">
      <alignment horizontal="center" vertical="center"/>
    </xf>
    <xf numFmtId="0" fontId="22" fillId="7" borderId="4" xfId="6" applyFont="1" applyFill="1" applyBorder="1" applyAlignment="1">
      <alignment horizontal="center"/>
    </xf>
    <xf numFmtId="0" fontId="22" fillId="7" borderId="1" xfId="6" applyFont="1" applyFill="1" applyBorder="1" applyAlignment="1">
      <alignment horizontal="center"/>
    </xf>
    <xf numFmtId="0" fontId="22" fillId="7" borderId="2" xfId="6" applyFont="1" applyFill="1" applyBorder="1" applyAlignment="1">
      <alignment horizontal="center"/>
    </xf>
    <xf numFmtId="0" fontId="22" fillId="5" borderId="1" xfId="6" applyFont="1" applyFill="1" applyBorder="1" applyAlignment="1">
      <alignment horizontal="center"/>
    </xf>
    <xf numFmtId="0" fontId="23" fillId="0" borderId="2" xfId="6" applyFont="1" applyBorder="1" applyAlignment="1">
      <alignment horizontal="left" wrapText="1"/>
    </xf>
    <xf numFmtId="0" fontId="23" fillId="0" borderId="4" xfId="6" applyFont="1" applyBorder="1" applyAlignment="1">
      <alignment horizontal="left" wrapText="1"/>
    </xf>
    <xf numFmtId="0" fontId="39" fillId="9" borderId="14" xfId="0" applyFont="1" applyFill="1" applyBorder="1" applyAlignment="1">
      <alignment horizontal="center" vertical="center"/>
    </xf>
    <xf numFmtId="0" fontId="39" fillId="9" borderId="16" xfId="0" applyFont="1" applyFill="1" applyBorder="1" applyAlignment="1">
      <alignment horizontal="center" vertical="center"/>
    </xf>
    <xf numFmtId="0" fontId="39" fillId="9" borderId="15" xfId="0" applyFont="1" applyFill="1" applyBorder="1" applyAlignment="1">
      <alignment horizontal="center" vertical="center"/>
    </xf>
    <xf numFmtId="0" fontId="10" fillId="9" borderId="13" xfId="0" applyFont="1" applyFill="1" applyBorder="1" applyAlignment="1">
      <alignment horizontal="center" vertical="center"/>
    </xf>
    <xf numFmtId="0" fontId="7" fillId="9" borderId="1" xfId="0" applyFont="1" applyFill="1" applyBorder="1" applyAlignment="1" applyProtection="1">
      <alignment horizontal="center" vertical="center"/>
      <protection locked="0"/>
    </xf>
    <xf numFmtId="0" fontId="17" fillId="8" borderId="0" xfId="0" applyFont="1" applyFill="1" applyAlignment="1">
      <alignment horizontal="center" vertical="center"/>
    </xf>
    <xf numFmtId="0" fontId="43" fillId="2" borderId="1" xfId="0" applyFont="1" applyFill="1" applyBorder="1" applyAlignment="1">
      <alignment horizontal="center" vertical="center"/>
    </xf>
    <xf numFmtId="0" fontId="40" fillId="2" borderId="1" xfId="0" applyFont="1" applyFill="1" applyBorder="1" applyAlignment="1">
      <alignment horizontal="center" vertical="center"/>
    </xf>
    <xf numFmtId="0" fontId="10" fillId="9" borderId="5"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4" xfId="0" applyFont="1" applyFill="1" applyBorder="1" applyAlignment="1">
      <alignment horizontal="center" vertical="center"/>
    </xf>
    <xf numFmtId="0" fontId="12" fillId="4" borderId="39" xfId="0" applyFont="1" applyFill="1" applyBorder="1" applyAlignment="1">
      <alignment horizontal="right" vertical="center"/>
    </xf>
    <xf numFmtId="0" fontId="12" fillId="4" borderId="40" xfId="0" applyFont="1" applyFill="1" applyBorder="1" applyAlignment="1">
      <alignment horizontal="right" vertical="center"/>
    </xf>
    <xf numFmtId="0" fontId="19" fillId="10" borderId="44" xfId="13" applyFont="1" applyFill="1" applyBorder="1" applyAlignment="1">
      <alignment horizontal="center" vertical="center"/>
    </xf>
    <xf numFmtId="0" fontId="19" fillId="10" borderId="0" xfId="13" applyFont="1" applyFill="1" applyAlignment="1">
      <alignment horizontal="center" vertical="center"/>
    </xf>
    <xf numFmtId="0" fontId="47" fillId="9" borderId="84" xfId="13" applyFont="1" applyFill="1" applyBorder="1" applyAlignment="1">
      <alignment horizontal="left" vertical="center"/>
    </xf>
    <xf numFmtId="0" fontId="47" fillId="9" borderId="85" xfId="13" applyFont="1" applyFill="1" applyBorder="1" applyAlignment="1">
      <alignment horizontal="left" vertical="center"/>
    </xf>
    <xf numFmtId="0" fontId="47" fillId="9" borderId="86" xfId="13" applyFont="1" applyFill="1" applyBorder="1" applyAlignment="1">
      <alignment horizontal="left" vertical="center"/>
    </xf>
    <xf numFmtId="0" fontId="47" fillId="9" borderId="73" xfId="13" applyFont="1" applyFill="1" applyBorder="1" applyAlignment="1">
      <alignment horizontal="left" vertical="center"/>
    </xf>
    <xf numFmtId="0" fontId="47" fillId="9" borderId="75" xfId="13" applyFont="1" applyFill="1" applyBorder="1" applyAlignment="1">
      <alignment horizontal="left" vertical="center"/>
    </xf>
    <xf numFmtId="0" fontId="47" fillId="9" borderId="77" xfId="13" applyFont="1" applyFill="1" applyBorder="1" applyAlignment="1">
      <alignment horizontal="left" vertical="center"/>
    </xf>
    <xf numFmtId="0" fontId="38" fillId="9" borderId="39" xfId="13" applyFont="1" applyFill="1" applyBorder="1" applyAlignment="1">
      <alignment horizontal="left" vertical="center" wrapText="1"/>
    </xf>
    <xf numFmtId="0" fontId="47" fillId="9" borderId="40" xfId="13" applyFont="1" applyFill="1" applyBorder="1" applyAlignment="1">
      <alignment horizontal="left" vertical="center" wrapText="1"/>
    </xf>
    <xf numFmtId="0" fontId="47" fillId="9" borderId="41" xfId="13" applyFont="1" applyFill="1" applyBorder="1" applyAlignment="1">
      <alignment horizontal="left" vertical="center" wrapText="1"/>
    </xf>
    <xf numFmtId="0" fontId="65" fillId="0" borderId="0" xfId="0" applyFont="1" applyAlignment="1">
      <alignment horizontal="left" vertical="center" wrapText="1"/>
    </xf>
    <xf numFmtId="0" fontId="12" fillId="4" borderId="34" xfId="0" applyFont="1" applyFill="1" applyBorder="1" applyAlignment="1">
      <alignment horizontal="right" vertical="center"/>
    </xf>
    <xf numFmtId="168" fontId="12" fillId="4" borderId="39" xfId="0" applyNumberFormat="1" applyFont="1" applyFill="1" applyBorder="1" applyAlignment="1">
      <alignment horizontal="right" vertical="center"/>
    </xf>
    <xf numFmtId="0" fontId="12" fillId="4" borderId="41" xfId="0" applyFont="1" applyFill="1" applyBorder="1" applyAlignment="1">
      <alignment horizontal="right" vertical="center"/>
    </xf>
    <xf numFmtId="0" fontId="19" fillId="10" borderId="33" xfId="17" applyFont="1" applyFill="1" applyBorder="1" applyAlignment="1">
      <alignment horizontal="center" vertical="center"/>
    </xf>
    <xf numFmtId="0" fontId="47" fillId="3" borderId="73" xfId="13" applyFont="1" applyFill="1" applyBorder="1" applyAlignment="1">
      <alignment horizontal="left" vertical="center"/>
    </xf>
    <xf numFmtId="0" fontId="47" fillId="3" borderId="75" xfId="13" applyFont="1" applyFill="1" applyBorder="1" applyAlignment="1">
      <alignment horizontal="left" vertical="center"/>
    </xf>
    <xf numFmtId="0" fontId="47" fillId="3" borderId="77" xfId="13" applyFont="1" applyFill="1" applyBorder="1" applyAlignment="1">
      <alignment horizontal="left" vertical="center"/>
    </xf>
    <xf numFmtId="0" fontId="47" fillId="3" borderId="73" xfId="13" applyFont="1" applyFill="1" applyBorder="1" applyAlignment="1">
      <alignment horizontal="left" vertical="center" wrapText="1"/>
    </xf>
    <xf numFmtId="0" fontId="47" fillId="3" borderId="75" xfId="13" applyFont="1" applyFill="1" applyBorder="1" applyAlignment="1">
      <alignment horizontal="left" vertical="center" wrapText="1"/>
    </xf>
    <xf numFmtId="0" fontId="47" fillId="3" borderId="77" xfId="13" applyFont="1" applyFill="1" applyBorder="1" applyAlignment="1">
      <alignment horizontal="left" vertical="center" wrapText="1"/>
    </xf>
    <xf numFmtId="0" fontId="15" fillId="4" borderId="34" xfId="16" applyFont="1" applyFill="1" applyBorder="1" applyAlignment="1">
      <alignment horizontal="center" vertical="center" wrapText="1" readingOrder="1"/>
    </xf>
    <xf numFmtId="2" fontId="15" fillId="4" borderId="34" xfId="16" applyNumberFormat="1" applyFont="1" applyFill="1" applyBorder="1" applyAlignment="1">
      <alignment horizontal="center" vertical="center" wrapText="1" readingOrder="1"/>
    </xf>
    <xf numFmtId="0" fontId="64" fillId="0" borderId="0" xfId="0" applyFont="1" applyAlignment="1">
      <alignment horizontal="left" wrapText="1"/>
    </xf>
    <xf numFmtId="0" fontId="16" fillId="4" borderId="53" xfId="15" applyFont="1" applyFill="1" applyBorder="1" applyAlignment="1">
      <alignment horizontal="right" vertical="center" wrapText="1"/>
    </xf>
    <xf numFmtId="0" fontId="16" fillId="4" borderId="80" xfId="15" applyFont="1" applyFill="1" applyBorder="1" applyAlignment="1">
      <alignment horizontal="right" vertical="center" wrapText="1"/>
    </xf>
    <xf numFmtId="0" fontId="16" fillId="4" borderId="46" xfId="15" applyFont="1" applyFill="1" applyBorder="1" applyAlignment="1">
      <alignment horizontal="right" vertical="center" wrapText="1"/>
    </xf>
    <xf numFmtId="0" fontId="51" fillId="4" borderId="33" xfId="15" applyFont="1" applyFill="1" applyBorder="1" applyAlignment="1">
      <alignment horizontal="center" vertical="center" wrapText="1"/>
    </xf>
    <xf numFmtId="0" fontId="51" fillId="4" borderId="38" xfId="15" applyFont="1" applyFill="1" applyBorder="1" applyAlignment="1">
      <alignment horizontal="center" vertical="center" wrapText="1"/>
    </xf>
    <xf numFmtId="0" fontId="19" fillId="10" borderId="34" xfId="13" applyFont="1" applyFill="1" applyBorder="1" applyAlignment="1">
      <alignment horizontal="center" vertical="center" wrapText="1"/>
    </xf>
    <xf numFmtId="0" fontId="47" fillId="3" borderId="74" xfId="13" applyFont="1" applyFill="1" applyBorder="1" applyAlignment="1">
      <alignment horizontal="left" vertical="center" wrapText="1"/>
    </xf>
    <xf numFmtId="0" fontId="47" fillId="3" borderId="76" xfId="13" applyFont="1" applyFill="1" applyBorder="1" applyAlignment="1">
      <alignment horizontal="left" vertical="center" wrapText="1"/>
    </xf>
    <xf numFmtId="168" fontId="12" fillId="4" borderId="39" xfId="0" applyNumberFormat="1" applyFont="1" applyFill="1" applyBorder="1" applyAlignment="1">
      <alignment horizontal="right" vertical="center" wrapText="1"/>
    </xf>
    <xf numFmtId="168" fontId="12" fillId="4" borderId="40" xfId="0" applyNumberFormat="1" applyFont="1" applyFill="1" applyBorder="1" applyAlignment="1">
      <alignment horizontal="right" vertical="center" wrapText="1"/>
    </xf>
    <xf numFmtId="168" fontId="12" fillId="4" borderId="41" xfId="0" applyNumberFormat="1" applyFont="1" applyFill="1" applyBorder="1" applyAlignment="1">
      <alignment horizontal="right" vertical="center" wrapText="1"/>
    </xf>
    <xf numFmtId="0" fontId="12" fillId="4" borderId="35" xfId="0" applyFont="1" applyFill="1" applyBorder="1" applyAlignment="1">
      <alignment horizontal="right" vertical="center" wrapText="1"/>
    </xf>
    <xf numFmtId="0" fontId="12" fillId="4" borderId="36" xfId="0" applyFont="1" applyFill="1" applyBorder="1" applyAlignment="1">
      <alignment horizontal="right" vertical="center" wrapText="1"/>
    </xf>
    <xf numFmtId="0" fontId="12" fillId="4" borderId="37" xfId="0" applyFont="1" applyFill="1" applyBorder="1" applyAlignment="1">
      <alignment horizontal="right" vertical="center" wrapText="1"/>
    </xf>
    <xf numFmtId="168" fontId="51" fillId="4" borderId="34" xfId="14" applyFont="1" applyFill="1" applyBorder="1" applyAlignment="1">
      <alignment horizontal="center" vertical="center" wrapText="1"/>
    </xf>
    <xf numFmtId="168" fontId="51" fillId="4" borderId="33" xfId="14" applyFont="1" applyFill="1" applyBorder="1" applyAlignment="1">
      <alignment horizontal="center" vertical="center" wrapText="1"/>
    </xf>
    <xf numFmtId="0" fontId="12" fillId="4" borderId="39" xfId="0" applyFont="1" applyFill="1" applyBorder="1" applyAlignment="1">
      <alignment horizontal="right" vertical="center" wrapText="1"/>
    </xf>
    <xf numFmtId="0" fontId="12" fillId="4" borderId="40" xfId="0" applyFont="1" applyFill="1" applyBorder="1" applyAlignment="1">
      <alignment horizontal="right" vertical="center" wrapText="1"/>
    </xf>
    <xf numFmtId="0" fontId="12" fillId="4" borderId="41" xfId="0" applyFont="1" applyFill="1" applyBorder="1" applyAlignment="1">
      <alignment horizontal="right" vertical="center" wrapText="1"/>
    </xf>
    <xf numFmtId="0" fontId="12" fillId="4" borderId="81" xfId="0" applyFont="1" applyFill="1" applyBorder="1" applyAlignment="1">
      <alignment horizontal="right" vertical="center" wrapText="1"/>
    </xf>
    <xf numFmtId="0" fontId="47" fillId="3" borderId="62" xfId="13" applyFont="1" applyFill="1" applyBorder="1" applyAlignment="1">
      <alignment horizontal="left" vertical="center" wrapText="1"/>
    </xf>
    <xf numFmtId="0" fontId="47" fillId="3" borderId="63" xfId="13" applyFont="1" applyFill="1" applyBorder="1" applyAlignment="1">
      <alignment horizontal="left" vertical="center" wrapText="1"/>
    </xf>
    <xf numFmtId="0" fontId="47" fillId="3" borderId="64" xfId="13" applyFont="1" applyFill="1" applyBorder="1" applyAlignment="1">
      <alignment horizontal="left" vertical="center" wrapText="1"/>
    </xf>
    <xf numFmtId="0" fontId="19" fillId="10" borderId="54" xfId="13" applyFont="1" applyFill="1" applyBorder="1" applyAlignment="1">
      <alignment horizontal="center" vertical="center" wrapText="1"/>
    </xf>
    <xf numFmtId="0" fontId="19" fillId="10" borderId="55" xfId="13" applyFont="1" applyFill="1" applyBorder="1" applyAlignment="1">
      <alignment horizontal="center" vertical="center" wrapText="1"/>
    </xf>
    <xf numFmtId="0" fontId="19" fillId="10" borderId="56" xfId="13" applyFont="1" applyFill="1" applyBorder="1" applyAlignment="1">
      <alignment horizontal="center" vertical="center" wrapText="1"/>
    </xf>
    <xf numFmtId="0" fontId="47" fillId="3" borderId="65" xfId="13" applyFont="1" applyFill="1" applyBorder="1" applyAlignment="1">
      <alignment horizontal="left" vertical="center" wrapText="1"/>
    </xf>
    <xf numFmtId="0" fontId="47" fillId="3" borderId="66" xfId="13" applyFont="1" applyFill="1" applyBorder="1" applyAlignment="1">
      <alignment horizontal="left" vertical="center" wrapText="1"/>
    </xf>
    <xf numFmtId="0" fontId="47" fillId="3" borderId="67" xfId="13" applyFont="1" applyFill="1" applyBorder="1" applyAlignment="1">
      <alignment horizontal="left" vertical="center" wrapText="1"/>
    </xf>
    <xf numFmtId="0" fontId="47" fillId="3" borderId="68" xfId="13" applyFont="1" applyFill="1" applyBorder="1" applyAlignment="1">
      <alignment horizontal="left" vertical="center" wrapText="1"/>
    </xf>
    <xf numFmtId="0" fontId="47" fillId="3" borderId="69" xfId="13" applyFont="1" applyFill="1" applyBorder="1" applyAlignment="1">
      <alignment horizontal="left" vertical="center" wrapText="1"/>
    </xf>
    <xf numFmtId="0" fontId="47" fillId="3" borderId="70" xfId="13" applyFont="1" applyFill="1" applyBorder="1" applyAlignment="1">
      <alignment horizontal="left" vertical="center" wrapText="1"/>
    </xf>
    <xf numFmtId="0" fontId="47" fillId="3" borderId="71" xfId="13" applyFont="1" applyFill="1" applyBorder="1" applyAlignment="1">
      <alignment horizontal="left" vertical="center" wrapText="1"/>
    </xf>
    <xf numFmtId="0" fontId="47" fillId="3" borderId="72" xfId="13" applyFont="1" applyFill="1" applyBorder="1" applyAlignment="1">
      <alignment horizontal="left" vertical="center" wrapText="1"/>
    </xf>
    <xf numFmtId="0" fontId="47" fillId="3" borderId="60" xfId="13" applyFont="1" applyFill="1" applyBorder="1" applyAlignment="1">
      <alignment horizontal="left" vertical="center" wrapText="1"/>
    </xf>
    <xf numFmtId="0" fontId="47" fillId="3" borderId="0" xfId="13" applyFont="1" applyFill="1" applyAlignment="1">
      <alignment horizontal="left" vertical="center" wrapText="1"/>
    </xf>
    <xf numFmtId="0" fontId="47" fillId="3" borderId="61" xfId="13" applyFont="1" applyFill="1" applyBorder="1" applyAlignment="1">
      <alignment horizontal="left" vertical="center" wrapText="1"/>
    </xf>
    <xf numFmtId="0" fontId="16" fillId="4" borderId="98" xfId="15" applyFont="1" applyFill="1" applyBorder="1" applyAlignment="1">
      <alignment horizontal="right" vertical="center" wrapText="1"/>
    </xf>
    <xf numFmtId="0" fontId="16" fillId="4" borderId="99" xfId="15" applyFont="1" applyFill="1" applyBorder="1" applyAlignment="1">
      <alignment horizontal="right" vertical="center" wrapText="1"/>
    </xf>
    <xf numFmtId="0" fontId="16" fillId="4" borderId="100" xfId="15" applyFont="1" applyFill="1" applyBorder="1" applyAlignment="1">
      <alignment horizontal="right" vertical="center" wrapText="1"/>
    </xf>
    <xf numFmtId="0" fontId="12" fillId="4" borderId="46" xfId="0" applyFont="1" applyFill="1" applyBorder="1" applyAlignment="1">
      <alignment horizontal="right" vertical="center" wrapText="1"/>
    </xf>
    <xf numFmtId="168" fontId="12" fillId="4" borderId="82" xfId="0" applyNumberFormat="1" applyFont="1" applyFill="1" applyBorder="1" applyAlignment="1">
      <alignment horizontal="right" vertical="center" wrapText="1"/>
    </xf>
    <xf numFmtId="168" fontId="12" fillId="4" borderId="46" xfId="0" applyNumberFormat="1" applyFont="1" applyFill="1" applyBorder="1" applyAlignment="1">
      <alignment horizontal="right" vertical="center" wrapText="1"/>
    </xf>
    <xf numFmtId="0" fontId="16" fillId="4" borderId="78" xfId="17" applyFont="1" applyFill="1" applyBorder="1" applyAlignment="1" applyProtection="1">
      <alignment horizontal="left" vertical="center" wrapText="1"/>
      <protection locked="0"/>
    </xf>
    <xf numFmtId="0" fontId="16" fillId="4" borderId="79" xfId="17" applyFont="1" applyFill="1" applyBorder="1" applyAlignment="1" applyProtection="1">
      <alignment horizontal="left" vertical="center" wrapText="1"/>
      <protection locked="0"/>
    </xf>
    <xf numFmtId="0" fontId="16" fillId="4" borderId="80" xfId="17" applyFont="1" applyFill="1" applyBorder="1" applyAlignment="1" applyProtection="1">
      <alignment horizontal="left" vertical="center" wrapText="1"/>
      <protection locked="0"/>
    </xf>
    <xf numFmtId="0" fontId="16" fillId="4" borderId="46" xfId="17" applyFont="1" applyFill="1" applyBorder="1" applyAlignment="1" applyProtection="1">
      <alignment horizontal="left" vertical="center" wrapText="1"/>
      <protection locked="0"/>
    </xf>
    <xf numFmtId="0" fontId="49" fillId="0" borderId="16" xfId="0" applyFont="1" applyBorder="1" applyAlignment="1">
      <alignment horizontal="center" vertical="center" wrapText="1"/>
    </xf>
    <xf numFmtId="0" fontId="19" fillId="11" borderId="46" xfId="17" applyFont="1" applyFill="1" applyBorder="1" applyAlignment="1">
      <alignment horizontal="center" vertical="center"/>
    </xf>
    <xf numFmtId="0" fontId="47" fillId="3" borderId="78" xfId="13" applyFont="1" applyFill="1" applyBorder="1" applyAlignment="1" applyProtection="1">
      <alignment horizontal="left" vertical="center" wrapText="1"/>
      <protection locked="0"/>
    </xf>
    <xf numFmtId="0" fontId="47" fillId="3" borderId="79" xfId="13" applyFont="1" applyFill="1" applyBorder="1" applyAlignment="1" applyProtection="1">
      <alignment horizontal="left" vertical="center" wrapText="1"/>
      <protection locked="0"/>
    </xf>
    <xf numFmtId="0" fontId="19" fillId="10" borderId="78" xfId="24" applyFont="1" applyFill="1" applyBorder="1" applyAlignment="1" applyProtection="1">
      <alignment horizontal="center" vertical="center"/>
      <protection locked="0"/>
    </xf>
    <xf numFmtId="0" fontId="19" fillId="10" borderId="79" xfId="24" applyFont="1" applyFill="1" applyBorder="1" applyAlignment="1" applyProtection="1">
      <alignment horizontal="center" vertical="center"/>
      <protection locked="0"/>
    </xf>
    <xf numFmtId="44" fontId="16" fillId="16" borderId="46" xfId="3" applyFont="1" applyFill="1" applyBorder="1" applyAlignment="1" applyProtection="1">
      <alignment horizontal="left" vertical="center" wrapText="1"/>
    </xf>
    <xf numFmtId="0" fontId="14" fillId="4" borderId="46" xfId="17" applyFont="1" applyFill="1" applyBorder="1" applyAlignment="1" applyProtection="1">
      <alignment horizontal="left" vertical="center" wrapText="1"/>
      <protection locked="0"/>
    </xf>
    <xf numFmtId="0" fontId="10" fillId="0" borderId="28" xfId="0" applyFont="1" applyBorder="1" applyAlignment="1">
      <alignment horizontal="left" vertical="center"/>
    </xf>
    <xf numFmtId="0" fontId="10" fillId="0" borderId="0" xfId="0" applyFont="1" applyAlignment="1">
      <alignment horizontal="left" vertical="center"/>
    </xf>
    <xf numFmtId="0" fontId="10" fillId="0" borderId="29" xfId="0" applyFont="1" applyBorder="1" applyAlignment="1">
      <alignment horizontal="left" vertical="center"/>
    </xf>
    <xf numFmtId="0" fontId="11" fillId="0" borderId="28" xfId="0" applyFont="1" applyBorder="1" applyAlignment="1">
      <alignment horizontal="left" vertical="center"/>
    </xf>
    <xf numFmtId="0" fontId="11" fillId="0" borderId="0" xfId="0" applyFont="1" applyAlignment="1">
      <alignment horizontal="left" vertical="center"/>
    </xf>
    <xf numFmtId="0" fontId="11" fillId="0" borderId="29" xfId="0" applyFont="1" applyBorder="1" applyAlignment="1">
      <alignment horizontal="left" vertical="center"/>
    </xf>
    <xf numFmtId="0" fontId="10" fillId="0" borderId="95" xfId="0" applyFont="1" applyBorder="1" applyAlignment="1">
      <alignment horizontal="left" vertical="center" wrapText="1"/>
    </xf>
    <xf numFmtId="0" fontId="10" fillId="0" borderId="96" xfId="0" applyFont="1" applyBorder="1" applyAlignment="1">
      <alignment horizontal="left" vertical="center" wrapText="1"/>
    </xf>
    <xf numFmtId="0" fontId="10" fillId="0" borderId="97" xfId="0" applyFont="1" applyBorder="1" applyAlignment="1">
      <alignment horizontal="left" vertical="center" wrapText="1"/>
    </xf>
    <xf numFmtId="0" fontId="10" fillId="0" borderId="28" xfId="0" applyFont="1" applyBorder="1" applyAlignment="1">
      <alignment horizontal="left" vertical="center" wrapText="1"/>
    </xf>
    <xf numFmtId="0" fontId="10" fillId="0" borderId="0" xfId="0" applyFont="1" applyAlignment="1">
      <alignment horizontal="left" vertical="center" wrapText="1"/>
    </xf>
    <xf numFmtId="0" fontId="10" fillId="0" borderId="29" xfId="0" applyFont="1" applyBorder="1" applyAlignment="1">
      <alignment horizontal="left" vertical="center" wrapText="1"/>
    </xf>
    <xf numFmtId="0" fontId="18" fillId="4" borderId="94" xfId="22" applyFont="1" applyFill="1" applyBorder="1" applyAlignment="1">
      <alignment horizontal="center" vertical="center" wrapText="1"/>
    </xf>
    <xf numFmtId="0" fontId="18" fillId="4" borderId="79" xfId="22" applyFont="1" applyFill="1" applyBorder="1" applyAlignment="1">
      <alignment horizontal="center" vertical="center" wrapText="1"/>
    </xf>
    <xf numFmtId="0" fontId="18" fillId="4" borderId="80" xfId="22" applyFont="1" applyFill="1" applyBorder="1" applyAlignment="1">
      <alignment horizontal="center" vertical="center" wrapText="1"/>
    </xf>
    <xf numFmtId="0" fontId="52" fillId="14" borderId="88" xfId="0" applyFont="1" applyFill="1" applyBorder="1" applyAlignment="1">
      <alignment horizontal="center" vertical="center"/>
    </xf>
    <xf numFmtId="0" fontId="52" fillId="14" borderId="89" xfId="0" applyFont="1" applyFill="1" applyBorder="1" applyAlignment="1">
      <alignment horizontal="center" vertical="center"/>
    </xf>
    <xf numFmtId="0" fontId="52" fillId="14" borderId="93" xfId="0" applyFont="1" applyFill="1" applyBorder="1" applyAlignment="1">
      <alignment horizontal="center" vertical="center"/>
    </xf>
    <xf numFmtId="0" fontId="52" fillId="14" borderId="90" xfId="0" applyFont="1" applyFill="1" applyBorder="1" applyAlignment="1">
      <alignment horizontal="center" vertical="center"/>
    </xf>
    <xf numFmtId="44" fontId="22" fillId="0" borderId="1" xfId="3" applyFont="1" applyBorder="1" applyAlignment="1" applyProtection="1">
      <alignment horizontal="center" vertical="center"/>
    </xf>
  </cellXfs>
  <cellStyles count="290">
    <cellStyle name="Moeda" xfId="3" builtinId="4"/>
    <cellStyle name="Moeda 10" xfId="176" xr:uid="{00000000-0005-0000-0000-000001000000}"/>
    <cellStyle name="Moeda 2" xfId="19" xr:uid="{00000000-0005-0000-0000-000002000000}"/>
    <cellStyle name="Moeda 2 2" xfId="14" xr:uid="{00000000-0005-0000-0000-000003000000}"/>
    <cellStyle name="Moeda 2 2 2" xfId="32" xr:uid="{00000000-0005-0000-0000-000004000000}"/>
    <cellStyle name="Moeda 2 3" xfId="33" xr:uid="{00000000-0005-0000-0000-000005000000}"/>
    <cellStyle name="Moeda 2 3 2" xfId="45" xr:uid="{00000000-0005-0000-0000-000006000000}"/>
    <cellStyle name="Moeda 2 3 2 2" xfId="63" xr:uid="{00000000-0005-0000-0000-000007000000}"/>
    <cellStyle name="Moeda 2 3 2 2 2" xfId="99" xr:uid="{00000000-0005-0000-0000-000008000000}"/>
    <cellStyle name="Moeda 2 3 2 2 2 2" xfId="158" xr:uid="{00000000-0005-0000-0000-000009000000}"/>
    <cellStyle name="Moeda 2 3 2 2 2 2 2" xfId="277" xr:uid="{00000000-0005-0000-0000-00000A000000}"/>
    <cellStyle name="Moeda 2 3 2 2 2 3" xfId="218" xr:uid="{00000000-0005-0000-0000-00000B000000}"/>
    <cellStyle name="Moeda 2 3 2 2 3" xfId="75" xr:uid="{00000000-0005-0000-0000-00000C000000}"/>
    <cellStyle name="Moeda 2 3 2 2 3 2" xfId="137" xr:uid="{00000000-0005-0000-0000-00000D000000}"/>
    <cellStyle name="Moeda 2 3 2 2 3 2 2" xfId="256" xr:uid="{00000000-0005-0000-0000-00000E000000}"/>
    <cellStyle name="Moeda 2 3 2 2 3 3" xfId="197" xr:uid="{00000000-0005-0000-0000-00000F000000}"/>
    <cellStyle name="Moeda 2 3 2 2 4" xfId="125" xr:uid="{00000000-0005-0000-0000-000010000000}"/>
    <cellStyle name="Moeda 2 3 2 2 4 2" xfId="244" xr:uid="{00000000-0005-0000-0000-000011000000}"/>
    <cellStyle name="Moeda 2 3 2 2 5" xfId="185" xr:uid="{00000000-0005-0000-0000-000012000000}"/>
    <cellStyle name="Moeda 2 3 2 3" xfId="52" xr:uid="{00000000-0005-0000-0000-000013000000}"/>
    <cellStyle name="Moeda 2 3 2 3 2" xfId="92" xr:uid="{00000000-0005-0000-0000-000014000000}"/>
    <cellStyle name="Moeda 2 3 2 3 2 2" xfId="151" xr:uid="{00000000-0005-0000-0000-000015000000}"/>
    <cellStyle name="Moeda 2 3 2 3 2 2 2" xfId="270" xr:uid="{00000000-0005-0000-0000-000016000000}"/>
    <cellStyle name="Moeda 2 3 2 3 2 3" xfId="211" xr:uid="{00000000-0005-0000-0000-000017000000}"/>
    <cellStyle name="Moeda 2 3 2 3 3" xfId="118" xr:uid="{00000000-0005-0000-0000-000018000000}"/>
    <cellStyle name="Moeda 2 3 2 3 3 2" xfId="237" xr:uid="{00000000-0005-0000-0000-000019000000}"/>
    <cellStyle name="Moeda 2 3 2 3 4" xfId="178" xr:uid="{00000000-0005-0000-0000-00001A000000}"/>
    <cellStyle name="Moeda 2 3 2 4" xfId="85" xr:uid="{00000000-0005-0000-0000-00001B000000}"/>
    <cellStyle name="Moeda 2 3 2 4 2" xfId="147" xr:uid="{00000000-0005-0000-0000-00001C000000}"/>
    <cellStyle name="Moeda 2 3 2 4 2 2" xfId="266" xr:uid="{00000000-0005-0000-0000-00001D000000}"/>
    <cellStyle name="Moeda 2 3 2 4 3" xfId="207" xr:uid="{00000000-0005-0000-0000-00001E000000}"/>
    <cellStyle name="Moeda 2 3 2 5" xfId="70" xr:uid="{00000000-0005-0000-0000-00001F000000}"/>
    <cellStyle name="Moeda 2 3 2 5 2" xfId="132" xr:uid="{00000000-0005-0000-0000-000020000000}"/>
    <cellStyle name="Moeda 2 3 2 5 2 2" xfId="251" xr:uid="{00000000-0005-0000-0000-000021000000}"/>
    <cellStyle name="Moeda 2 3 2 5 3" xfId="192" xr:uid="{00000000-0005-0000-0000-000022000000}"/>
    <cellStyle name="Moeda 2 3 2 6" xfId="107" xr:uid="{00000000-0005-0000-0000-000023000000}"/>
    <cellStyle name="Moeda 2 3 2 6 2" xfId="166" xr:uid="{00000000-0005-0000-0000-000024000000}"/>
    <cellStyle name="Moeda 2 3 2 6 2 2" xfId="285" xr:uid="{00000000-0005-0000-0000-000025000000}"/>
    <cellStyle name="Moeda 2 3 2 6 3" xfId="226" xr:uid="{00000000-0005-0000-0000-000026000000}"/>
    <cellStyle name="Moeda 2 3 2 7" xfId="115" xr:uid="{00000000-0005-0000-0000-000027000000}"/>
    <cellStyle name="Moeda 2 3 2 7 2" xfId="234" xr:uid="{00000000-0005-0000-0000-000028000000}"/>
    <cellStyle name="Moeda 2 3 2 8" xfId="175" xr:uid="{00000000-0005-0000-0000-000029000000}"/>
    <cellStyle name="Moeda 2 3 3" xfId="62" xr:uid="{00000000-0005-0000-0000-00002A000000}"/>
    <cellStyle name="Moeda 2 3 3 2" xfId="98" xr:uid="{00000000-0005-0000-0000-00002B000000}"/>
    <cellStyle name="Moeda 2 3 3 2 2" xfId="157" xr:uid="{00000000-0005-0000-0000-00002C000000}"/>
    <cellStyle name="Moeda 2 3 3 2 2 2" xfId="276" xr:uid="{00000000-0005-0000-0000-00002D000000}"/>
    <cellStyle name="Moeda 2 3 3 2 3" xfId="217" xr:uid="{00000000-0005-0000-0000-00002E000000}"/>
    <cellStyle name="Moeda 2 3 3 3" xfId="74" xr:uid="{00000000-0005-0000-0000-00002F000000}"/>
    <cellStyle name="Moeda 2 3 3 3 2" xfId="136" xr:uid="{00000000-0005-0000-0000-000030000000}"/>
    <cellStyle name="Moeda 2 3 3 3 2 2" xfId="255" xr:uid="{00000000-0005-0000-0000-000031000000}"/>
    <cellStyle name="Moeda 2 3 3 3 3" xfId="196" xr:uid="{00000000-0005-0000-0000-000032000000}"/>
    <cellStyle name="Moeda 2 3 3 4" xfId="124" xr:uid="{00000000-0005-0000-0000-000033000000}"/>
    <cellStyle name="Moeda 2 3 3 4 2" xfId="243" xr:uid="{00000000-0005-0000-0000-000034000000}"/>
    <cellStyle name="Moeda 2 3 3 5" xfId="184" xr:uid="{00000000-0005-0000-0000-000035000000}"/>
    <cellStyle name="Moeda 2 3 4" xfId="51" xr:uid="{00000000-0005-0000-0000-000036000000}"/>
    <cellStyle name="Moeda 2 3 4 2" xfId="91" xr:uid="{00000000-0005-0000-0000-000037000000}"/>
    <cellStyle name="Moeda 2 3 4 2 2" xfId="150" xr:uid="{00000000-0005-0000-0000-000038000000}"/>
    <cellStyle name="Moeda 2 3 4 2 2 2" xfId="269" xr:uid="{00000000-0005-0000-0000-000039000000}"/>
    <cellStyle name="Moeda 2 3 4 2 3" xfId="210" xr:uid="{00000000-0005-0000-0000-00003A000000}"/>
    <cellStyle name="Moeda 2 3 4 3" xfId="117" xr:uid="{00000000-0005-0000-0000-00003B000000}"/>
    <cellStyle name="Moeda 2 3 4 3 2" xfId="236" xr:uid="{00000000-0005-0000-0000-00003C000000}"/>
    <cellStyle name="Moeda 2 3 4 4" xfId="177" xr:uid="{00000000-0005-0000-0000-00003D000000}"/>
    <cellStyle name="Moeda 2 3 5" xfId="83" xr:uid="{00000000-0005-0000-0000-00003E000000}"/>
    <cellStyle name="Moeda 2 3 5 2" xfId="145" xr:uid="{00000000-0005-0000-0000-00003F000000}"/>
    <cellStyle name="Moeda 2 3 5 2 2" xfId="264" xr:uid="{00000000-0005-0000-0000-000040000000}"/>
    <cellStyle name="Moeda 2 3 5 3" xfId="205" xr:uid="{00000000-0005-0000-0000-000041000000}"/>
    <cellStyle name="Moeda 2 3 6" xfId="69" xr:uid="{00000000-0005-0000-0000-000042000000}"/>
    <cellStyle name="Moeda 2 3 6 2" xfId="131" xr:uid="{00000000-0005-0000-0000-000043000000}"/>
    <cellStyle name="Moeda 2 3 6 2 2" xfId="250" xr:uid="{00000000-0005-0000-0000-000044000000}"/>
    <cellStyle name="Moeda 2 3 6 3" xfId="191" xr:uid="{00000000-0005-0000-0000-000045000000}"/>
    <cellStyle name="Moeda 2 3 7" xfId="106" xr:uid="{00000000-0005-0000-0000-000046000000}"/>
    <cellStyle name="Moeda 2 3 7 2" xfId="165" xr:uid="{00000000-0005-0000-0000-000047000000}"/>
    <cellStyle name="Moeda 2 3 7 2 2" xfId="284" xr:uid="{00000000-0005-0000-0000-000048000000}"/>
    <cellStyle name="Moeda 2 3 7 3" xfId="225" xr:uid="{00000000-0005-0000-0000-000049000000}"/>
    <cellStyle name="Moeda 2 3 8" xfId="113" xr:uid="{00000000-0005-0000-0000-00004A000000}"/>
    <cellStyle name="Moeda 2 3 8 2" xfId="232" xr:uid="{00000000-0005-0000-0000-00004B000000}"/>
    <cellStyle name="Moeda 2 3 9" xfId="173" xr:uid="{00000000-0005-0000-0000-00004C000000}"/>
    <cellStyle name="Moeda 2 4" xfId="31" xr:uid="{00000000-0005-0000-0000-00004D000000}"/>
    <cellStyle name="Moeda 3" xfId="29" xr:uid="{00000000-0005-0000-0000-00004E000000}"/>
    <cellStyle name="Moeda 3 2" xfId="9" xr:uid="{00000000-0005-0000-0000-00004F000000}"/>
    <cellStyle name="Moeda 4" xfId="86" xr:uid="{00000000-0005-0000-0000-000050000000}"/>
    <cellStyle name="Moeda 4 2" xfId="148" xr:uid="{00000000-0005-0000-0000-000051000000}"/>
    <cellStyle name="Moeda 4 2 2" xfId="267" xr:uid="{00000000-0005-0000-0000-000052000000}"/>
    <cellStyle name="Moeda 4 3" xfId="208" xr:uid="{00000000-0005-0000-0000-000053000000}"/>
    <cellStyle name="Moeda 5" xfId="116" xr:uid="{00000000-0005-0000-0000-000054000000}"/>
    <cellStyle name="Moeda 5 2" xfId="235" xr:uid="{00000000-0005-0000-0000-000055000000}"/>
    <cellStyle name="Moeda 6" xfId="34" xr:uid="{00000000-0005-0000-0000-000056000000}"/>
    <cellStyle name="Moeda 7" xfId="21" xr:uid="{00000000-0005-0000-0000-000057000000}"/>
    <cellStyle name="Moeda 8" xfId="35" xr:uid="{00000000-0005-0000-0000-000058000000}"/>
    <cellStyle name="Moeda 9" xfId="46" xr:uid="{00000000-0005-0000-0000-000059000000}"/>
    <cellStyle name="Normal" xfId="0" builtinId="0"/>
    <cellStyle name="Normal 14" xfId="5" xr:uid="{00000000-0005-0000-0000-00005B000000}"/>
    <cellStyle name="Normal 14 2" xfId="49" xr:uid="{00000000-0005-0000-0000-00005C000000}"/>
    <cellStyle name="Normal 14 2 2" xfId="53" xr:uid="{00000000-0005-0000-0000-00005D000000}"/>
    <cellStyle name="Normal 14 2 3" xfId="89" xr:uid="{00000000-0005-0000-0000-00005E000000}"/>
    <cellStyle name="Normal 14 3" xfId="28" xr:uid="{00000000-0005-0000-0000-00005F000000}"/>
    <cellStyle name="Normal 15 2" xfId="16" xr:uid="{00000000-0005-0000-0000-000060000000}"/>
    <cellStyle name="Normal 16" xfId="7" xr:uid="{00000000-0005-0000-0000-000061000000}"/>
    <cellStyle name="Normal 16 2" xfId="170" xr:uid="{00000000-0005-0000-0000-000062000000}"/>
    <cellStyle name="Normal 2" xfId="36" xr:uid="{00000000-0005-0000-0000-000063000000}"/>
    <cellStyle name="Normal 2 10" xfId="13" xr:uid="{00000000-0005-0000-0000-000064000000}"/>
    <cellStyle name="Normal 2 2" xfId="15" xr:uid="{00000000-0005-0000-0000-000065000000}"/>
    <cellStyle name="Normal 2 2 2" xfId="23" xr:uid="{00000000-0005-0000-0000-000066000000}"/>
    <cellStyle name="Normal 2 2 2 2" xfId="38" xr:uid="{00000000-0005-0000-0000-000067000000}"/>
    <cellStyle name="Normal 2 2 3" xfId="47" xr:uid="{00000000-0005-0000-0000-000068000000}"/>
    <cellStyle name="Normal 2 2 3 2" xfId="54" xr:uid="{00000000-0005-0000-0000-000069000000}"/>
    <cellStyle name="Normal 2 2 3 3" xfId="87" xr:uid="{00000000-0005-0000-0000-00006A000000}"/>
    <cellStyle name="Normal 2 2 4" xfId="37" xr:uid="{00000000-0005-0000-0000-00006B000000}"/>
    <cellStyle name="Normal 2 3" xfId="17" xr:uid="{00000000-0005-0000-0000-00006C000000}"/>
    <cellStyle name="Normal 2 4" xfId="1" xr:uid="{00000000-0005-0000-0000-00006D000000}"/>
    <cellStyle name="Normal 3" xfId="39" xr:uid="{00000000-0005-0000-0000-00006E000000}"/>
    <cellStyle name="Normal 3 2" xfId="26" xr:uid="{00000000-0005-0000-0000-00006F000000}"/>
    <cellStyle name="Normal 3 3" xfId="25" xr:uid="{00000000-0005-0000-0000-000070000000}"/>
    <cellStyle name="Normal 4 25" xfId="6" xr:uid="{00000000-0005-0000-0000-000071000000}"/>
    <cellStyle name="Normal 4 26" xfId="10" xr:uid="{00000000-0005-0000-0000-000072000000}"/>
    <cellStyle name="Normal 4 27" xfId="11" xr:uid="{00000000-0005-0000-0000-000073000000}"/>
    <cellStyle name="Normal 4 28" xfId="12" xr:uid="{00000000-0005-0000-0000-000074000000}"/>
    <cellStyle name="Normal 5" xfId="20" xr:uid="{00000000-0005-0000-0000-000075000000}"/>
    <cellStyle name="Normal 5 2" xfId="40" xr:uid="{00000000-0005-0000-0000-000076000000}"/>
    <cellStyle name="Normal 7" xfId="41" xr:uid="{00000000-0005-0000-0000-000077000000}"/>
    <cellStyle name="Normal_PLANILHA_CUSTO_LIMPEZA_MS" xfId="22" xr:uid="{00000000-0005-0000-0000-000078000000}"/>
    <cellStyle name="Normal_TELEFONIA_DIREB_EDITAL 2" xfId="24" xr:uid="{00000000-0005-0000-0000-000079000000}"/>
    <cellStyle name="Porcentagem" xfId="4" builtinId="5"/>
    <cellStyle name="Porcentagem 2" xfId="43" xr:uid="{00000000-0005-0000-0000-00007B000000}"/>
    <cellStyle name="Porcentagem 2 2" xfId="8" xr:uid="{00000000-0005-0000-0000-00007C000000}"/>
    <cellStyle name="Porcentagem 3" xfId="18" xr:uid="{00000000-0005-0000-0000-00007D000000}"/>
    <cellStyle name="Porcentagem 3 2" xfId="50" xr:uid="{00000000-0005-0000-0000-00007E000000}"/>
    <cellStyle name="Porcentagem 3 2 2" xfId="55" xr:uid="{00000000-0005-0000-0000-00007F000000}"/>
    <cellStyle name="Porcentagem 3 2 3" xfId="90" xr:uid="{00000000-0005-0000-0000-000080000000}"/>
    <cellStyle name="Porcentagem 3 3" xfId="42" xr:uid="{00000000-0005-0000-0000-000081000000}"/>
    <cellStyle name="Porcentagem 4" xfId="56" xr:uid="{00000000-0005-0000-0000-000082000000}"/>
    <cellStyle name="Vírgula" xfId="2" builtinId="3"/>
    <cellStyle name="Vírgula 2" xfId="30" xr:uid="{00000000-0005-0000-0000-000084000000}"/>
    <cellStyle name="Vírgula 2 2" xfId="58" xr:uid="{00000000-0005-0000-0000-000085000000}"/>
    <cellStyle name="Vírgula 2 2 2" xfId="65" xr:uid="{00000000-0005-0000-0000-000086000000}"/>
    <cellStyle name="Vírgula 2 2 2 2" xfId="101" xr:uid="{00000000-0005-0000-0000-000087000000}"/>
    <cellStyle name="Vírgula 2 2 2 2 2" xfId="160" xr:uid="{00000000-0005-0000-0000-000088000000}"/>
    <cellStyle name="Vírgula 2 2 2 2 2 2" xfId="279" xr:uid="{00000000-0005-0000-0000-000089000000}"/>
    <cellStyle name="Vírgula 2 2 2 2 3" xfId="220" xr:uid="{00000000-0005-0000-0000-00008A000000}"/>
    <cellStyle name="Vírgula 2 2 2 3" xfId="77" xr:uid="{00000000-0005-0000-0000-00008B000000}"/>
    <cellStyle name="Vírgula 2 2 2 3 2" xfId="139" xr:uid="{00000000-0005-0000-0000-00008C000000}"/>
    <cellStyle name="Vírgula 2 2 2 3 2 2" xfId="258" xr:uid="{00000000-0005-0000-0000-00008D000000}"/>
    <cellStyle name="Vírgula 2 2 2 3 3" xfId="199" xr:uid="{00000000-0005-0000-0000-00008E000000}"/>
    <cellStyle name="Vírgula 2 2 2 4" xfId="127" xr:uid="{00000000-0005-0000-0000-00008F000000}"/>
    <cellStyle name="Vírgula 2 2 2 4 2" xfId="246" xr:uid="{00000000-0005-0000-0000-000090000000}"/>
    <cellStyle name="Vírgula 2 2 2 5" xfId="187" xr:uid="{00000000-0005-0000-0000-000091000000}"/>
    <cellStyle name="Vírgula 2 2 3" xfId="94" xr:uid="{00000000-0005-0000-0000-000092000000}"/>
    <cellStyle name="Vírgula 2 2 3 2" xfId="153" xr:uid="{00000000-0005-0000-0000-000093000000}"/>
    <cellStyle name="Vírgula 2 2 3 2 2" xfId="272" xr:uid="{00000000-0005-0000-0000-000094000000}"/>
    <cellStyle name="Vírgula 2 2 3 3" xfId="213" xr:uid="{00000000-0005-0000-0000-000095000000}"/>
    <cellStyle name="Vírgula 2 2 4" xfId="71" xr:uid="{00000000-0005-0000-0000-000096000000}"/>
    <cellStyle name="Vírgula 2 2 4 2" xfId="133" xr:uid="{00000000-0005-0000-0000-000097000000}"/>
    <cellStyle name="Vírgula 2 2 4 2 2" xfId="252" xr:uid="{00000000-0005-0000-0000-000098000000}"/>
    <cellStyle name="Vírgula 2 2 4 3" xfId="193" xr:uid="{00000000-0005-0000-0000-000099000000}"/>
    <cellStyle name="Vírgula 2 2 5" xfId="108" xr:uid="{00000000-0005-0000-0000-00009A000000}"/>
    <cellStyle name="Vírgula 2 2 5 2" xfId="167" xr:uid="{00000000-0005-0000-0000-00009B000000}"/>
    <cellStyle name="Vírgula 2 2 5 2 2" xfId="286" xr:uid="{00000000-0005-0000-0000-00009C000000}"/>
    <cellStyle name="Vírgula 2 2 5 3" xfId="227" xr:uid="{00000000-0005-0000-0000-00009D000000}"/>
    <cellStyle name="Vírgula 2 2 6" xfId="120" xr:uid="{00000000-0005-0000-0000-00009E000000}"/>
    <cellStyle name="Vírgula 2 2 6 2" xfId="239" xr:uid="{00000000-0005-0000-0000-00009F000000}"/>
    <cellStyle name="Vírgula 2 2 7" xfId="180" xr:uid="{00000000-0005-0000-0000-0000A0000000}"/>
    <cellStyle name="Vírgula 2 3" xfId="64" xr:uid="{00000000-0005-0000-0000-0000A1000000}"/>
    <cellStyle name="Vírgula 2 3 2" xfId="100" xr:uid="{00000000-0005-0000-0000-0000A2000000}"/>
    <cellStyle name="Vírgula 2 3 2 2" xfId="159" xr:uid="{00000000-0005-0000-0000-0000A3000000}"/>
    <cellStyle name="Vírgula 2 3 2 2 2" xfId="278" xr:uid="{00000000-0005-0000-0000-0000A4000000}"/>
    <cellStyle name="Vírgula 2 3 2 3" xfId="219" xr:uid="{00000000-0005-0000-0000-0000A5000000}"/>
    <cellStyle name="Vírgula 2 3 3" xfId="76" xr:uid="{00000000-0005-0000-0000-0000A6000000}"/>
    <cellStyle name="Vírgula 2 3 3 2" xfId="138" xr:uid="{00000000-0005-0000-0000-0000A7000000}"/>
    <cellStyle name="Vírgula 2 3 3 2 2" xfId="257" xr:uid="{00000000-0005-0000-0000-0000A8000000}"/>
    <cellStyle name="Vírgula 2 3 3 3" xfId="198" xr:uid="{00000000-0005-0000-0000-0000A9000000}"/>
    <cellStyle name="Vírgula 2 3 4" xfId="126" xr:uid="{00000000-0005-0000-0000-0000AA000000}"/>
    <cellStyle name="Vírgula 2 3 4 2" xfId="245" xr:uid="{00000000-0005-0000-0000-0000AB000000}"/>
    <cellStyle name="Vírgula 2 3 5" xfId="186" xr:uid="{00000000-0005-0000-0000-0000AC000000}"/>
    <cellStyle name="Vírgula 2 4" xfId="57" xr:uid="{00000000-0005-0000-0000-0000AD000000}"/>
    <cellStyle name="Vírgula 2 4 2" xfId="93" xr:uid="{00000000-0005-0000-0000-0000AE000000}"/>
    <cellStyle name="Vírgula 2 4 2 2" xfId="152" xr:uid="{00000000-0005-0000-0000-0000AF000000}"/>
    <cellStyle name="Vírgula 2 4 2 2 2" xfId="271" xr:uid="{00000000-0005-0000-0000-0000B0000000}"/>
    <cellStyle name="Vírgula 2 4 2 3" xfId="212" xr:uid="{00000000-0005-0000-0000-0000B1000000}"/>
    <cellStyle name="Vírgula 2 4 3" xfId="119" xr:uid="{00000000-0005-0000-0000-0000B2000000}"/>
    <cellStyle name="Vírgula 2 4 3 2" xfId="238" xr:uid="{00000000-0005-0000-0000-0000B3000000}"/>
    <cellStyle name="Vírgula 2 4 4" xfId="179" xr:uid="{00000000-0005-0000-0000-0000B4000000}"/>
    <cellStyle name="Vírgula 2 5" xfId="82" xr:uid="{00000000-0005-0000-0000-0000B5000000}"/>
    <cellStyle name="Vírgula 2 5 2" xfId="144" xr:uid="{00000000-0005-0000-0000-0000B6000000}"/>
    <cellStyle name="Vírgula 2 5 2 2" xfId="263" xr:uid="{00000000-0005-0000-0000-0000B7000000}"/>
    <cellStyle name="Vírgula 2 5 3" xfId="204" xr:uid="{00000000-0005-0000-0000-0000B8000000}"/>
    <cellStyle name="Vírgula 2 6" xfId="112" xr:uid="{00000000-0005-0000-0000-0000B9000000}"/>
    <cellStyle name="Vírgula 2 6 2" xfId="231" xr:uid="{00000000-0005-0000-0000-0000BA000000}"/>
    <cellStyle name="Vírgula 2 7" xfId="172" xr:uid="{00000000-0005-0000-0000-0000BB000000}"/>
    <cellStyle name="Vírgula 3" xfId="44" xr:uid="{00000000-0005-0000-0000-0000BC000000}"/>
    <cellStyle name="Vírgula 3 2" xfId="48" xr:uid="{00000000-0005-0000-0000-0000BD000000}"/>
    <cellStyle name="Vírgula 3 2 2" xfId="67" xr:uid="{00000000-0005-0000-0000-0000BE000000}"/>
    <cellStyle name="Vírgula 3 2 2 2" xfId="103" xr:uid="{00000000-0005-0000-0000-0000BF000000}"/>
    <cellStyle name="Vírgula 3 2 2 2 2" xfId="162" xr:uid="{00000000-0005-0000-0000-0000C0000000}"/>
    <cellStyle name="Vírgula 3 2 2 2 2 2" xfId="281" xr:uid="{00000000-0005-0000-0000-0000C1000000}"/>
    <cellStyle name="Vírgula 3 2 2 2 3" xfId="222" xr:uid="{00000000-0005-0000-0000-0000C2000000}"/>
    <cellStyle name="Vírgula 3 2 2 3" xfId="79" xr:uid="{00000000-0005-0000-0000-0000C3000000}"/>
    <cellStyle name="Vírgula 3 2 2 3 2" xfId="141" xr:uid="{00000000-0005-0000-0000-0000C4000000}"/>
    <cellStyle name="Vírgula 3 2 2 3 2 2" xfId="260" xr:uid="{00000000-0005-0000-0000-0000C5000000}"/>
    <cellStyle name="Vírgula 3 2 2 3 3" xfId="201" xr:uid="{00000000-0005-0000-0000-0000C6000000}"/>
    <cellStyle name="Vírgula 3 2 2 4" xfId="129" xr:uid="{00000000-0005-0000-0000-0000C7000000}"/>
    <cellStyle name="Vírgula 3 2 2 4 2" xfId="248" xr:uid="{00000000-0005-0000-0000-0000C8000000}"/>
    <cellStyle name="Vírgula 3 2 2 5" xfId="189" xr:uid="{00000000-0005-0000-0000-0000C9000000}"/>
    <cellStyle name="Vírgula 3 2 3" xfId="60" xr:uid="{00000000-0005-0000-0000-0000CA000000}"/>
    <cellStyle name="Vírgula 3 2 3 2" xfId="96" xr:uid="{00000000-0005-0000-0000-0000CB000000}"/>
    <cellStyle name="Vírgula 3 2 3 2 2" xfId="155" xr:uid="{00000000-0005-0000-0000-0000CC000000}"/>
    <cellStyle name="Vírgula 3 2 3 2 2 2" xfId="274" xr:uid="{00000000-0005-0000-0000-0000CD000000}"/>
    <cellStyle name="Vírgula 3 2 3 2 3" xfId="215" xr:uid="{00000000-0005-0000-0000-0000CE000000}"/>
    <cellStyle name="Vírgula 3 2 3 3" xfId="122" xr:uid="{00000000-0005-0000-0000-0000CF000000}"/>
    <cellStyle name="Vírgula 3 2 3 3 2" xfId="241" xr:uid="{00000000-0005-0000-0000-0000D0000000}"/>
    <cellStyle name="Vírgula 3 2 3 4" xfId="182" xr:uid="{00000000-0005-0000-0000-0000D1000000}"/>
    <cellStyle name="Vírgula 3 2 4" xfId="88" xr:uid="{00000000-0005-0000-0000-0000D2000000}"/>
    <cellStyle name="Vírgula 3 2 4 2" xfId="105" xr:uid="{00000000-0005-0000-0000-0000D3000000}"/>
    <cellStyle name="Vírgula 3 2 4 2 2" xfId="164" xr:uid="{00000000-0005-0000-0000-0000D4000000}"/>
    <cellStyle name="Vírgula 3 2 4 2 2 2" xfId="283" xr:uid="{00000000-0005-0000-0000-0000D5000000}"/>
    <cellStyle name="Vírgula 3 2 4 2 3" xfId="224" xr:uid="{00000000-0005-0000-0000-0000D6000000}"/>
    <cellStyle name="Vírgula 3 2 4 3" xfId="149" xr:uid="{00000000-0005-0000-0000-0000D7000000}"/>
    <cellStyle name="Vírgula 3 2 4 3 2" xfId="268" xr:uid="{00000000-0005-0000-0000-0000D8000000}"/>
    <cellStyle name="Vírgula 3 2 4 4" xfId="209" xr:uid="{00000000-0005-0000-0000-0000D9000000}"/>
    <cellStyle name="Vírgula 3 2 5" xfId="72" xr:uid="{00000000-0005-0000-0000-0000DA000000}"/>
    <cellStyle name="Vírgula 3 2 5 2" xfId="134" xr:uid="{00000000-0005-0000-0000-0000DB000000}"/>
    <cellStyle name="Vírgula 3 2 5 2 2" xfId="253" xr:uid="{00000000-0005-0000-0000-0000DC000000}"/>
    <cellStyle name="Vírgula 3 2 5 3" xfId="194" xr:uid="{00000000-0005-0000-0000-0000DD000000}"/>
    <cellStyle name="Vírgula 3 2 6" xfId="109" xr:uid="{00000000-0005-0000-0000-0000DE000000}"/>
    <cellStyle name="Vírgula 3 2 6 2" xfId="168" xr:uid="{00000000-0005-0000-0000-0000DF000000}"/>
    <cellStyle name="Vírgula 3 2 6 2 2" xfId="287" xr:uid="{00000000-0005-0000-0000-0000E0000000}"/>
    <cellStyle name="Vírgula 3 2 6 3" xfId="228" xr:uid="{00000000-0005-0000-0000-0000E1000000}"/>
    <cellStyle name="Vírgula 3 3" xfId="66" xr:uid="{00000000-0005-0000-0000-0000E2000000}"/>
    <cellStyle name="Vírgula 3 3 2" xfId="102" xr:uid="{00000000-0005-0000-0000-0000E3000000}"/>
    <cellStyle name="Vírgula 3 3 2 2" xfId="161" xr:uid="{00000000-0005-0000-0000-0000E4000000}"/>
    <cellStyle name="Vírgula 3 3 2 2 2" xfId="280" xr:uid="{00000000-0005-0000-0000-0000E5000000}"/>
    <cellStyle name="Vírgula 3 3 2 3" xfId="221" xr:uid="{00000000-0005-0000-0000-0000E6000000}"/>
    <cellStyle name="Vírgula 3 3 3" xfId="78" xr:uid="{00000000-0005-0000-0000-0000E7000000}"/>
    <cellStyle name="Vírgula 3 3 3 2" xfId="140" xr:uid="{00000000-0005-0000-0000-0000E8000000}"/>
    <cellStyle name="Vírgula 3 3 3 2 2" xfId="259" xr:uid="{00000000-0005-0000-0000-0000E9000000}"/>
    <cellStyle name="Vírgula 3 3 3 3" xfId="200" xr:uid="{00000000-0005-0000-0000-0000EA000000}"/>
    <cellStyle name="Vírgula 3 3 4" xfId="128" xr:uid="{00000000-0005-0000-0000-0000EB000000}"/>
    <cellStyle name="Vírgula 3 3 4 2" xfId="247" xr:uid="{00000000-0005-0000-0000-0000EC000000}"/>
    <cellStyle name="Vírgula 3 3 5" xfId="188" xr:uid="{00000000-0005-0000-0000-0000ED000000}"/>
    <cellStyle name="Vírgula 3 4" xfId="59" xr:uid="{00000000-0005-0000-0000-0000EE000000}"/>
    <cellStyle name="Vírgula 3 4 2" xfId="95" xr:uid="{00000000-0005-0000-0000-0000EF000000}"/>
    <cellStyle name="Vírgula 3 4 2 2" xfId="154" xr:uid="{00000000-0005-0000-0000-0000F0000000}"/>
    <cellStyle name="Vírgula 3 4 2 2 2" xfId="273" xr:uid="{00000000-0005-0000-0000-0000F1000000}"/>
    <cellStyle name="Vírgula 3 4 2 3" xfId="214" xr:uid="{00000000-0005-0000-0000-0000F2000000}"/>
    <cellStyle name="Vírgula 3 4 3" xfId="121" xr:uid="{00000000-0005-0000-0000-0000F3000000}"/>
    <cellStyle name="Vírgula 3 4 3 2" xfId="240" xr:uid="{00000000-0005-0000-0000-0000F4000000}"/>
    <cellStyle name="Vírgula 3 4 4" xfId="181" xr:uid="{00000000-0005-0000-0000-0000F5000000}"/>
    <cellStyle name="Vírgula 3 5" xfId="84" xr:uid="{00000000-0005-0000-0000-0000F6000000}"/>
    <cellStyle name="Vírgula 3 5 2" xfId="146" xr:uid="{00000000-0005-0000-0000-0000F7000000}"/>
    <cellStyle name="Vírgula 3 5 2 2" xfId="265" xr:uid="{00000000-0005-0000-0000-0000F8000000}"/>
    <cellStyle name="Vírgula 3 5 3" xfId="206" xr:uid="{00000000-0005-0000-0000-0000F9000000}"/>
    <cellStyle name="Vírgula 3 6" xfId="114" xr:uid="{00000000-0005-0000-0000-0000FA000000}"/>
    <cellStyle name="Vírgula 3 6 2" xfId="233" xr:uid="{00000000-0005-0000-0000-0000FB000000}"/>
    <cellStyle name="Vírgula 3 7" xfId="174" xr:uid="{00000000-0005-0000-0000-0000FC000000}"/>
    <cellStyle name="Vírgula 4" xfId="61" xr:uid="{00000000-0005-0000-0000-0000FD000000}"/>
    <cellStyle name="Vírgula 4 2" xfId="68" xr:uid="{00000000-0005-0000-0000-0000FE000000}"/>
    <cellStyle name="Vírgula 4 2 2" xfId="104" xr:uid="{00000000-0005-0000-0000-0000FF000000}"/>
    <cellStyle name="Vírgula 4 2 2 2" xfId="163" xr:uid="{00000000-0005-0000-0000-000000010000}"/>
    <cellStyle name="Vírgula 4 2 2 2 2" xfId="289" xr:uid="{00000000-0005-0000-0000-000001010000}"/>
    <cellStyle name="Vírgula 4 2 2 2 3" xfId="282" xr:uid="{00000000-0005-0000-0000-000002010000}"/>
    <cellStyle name="Vírgula 4 2 2 3" xfId="223" xr:uid="{00000000-0005-0000-0000-000003010000}"/>
    <cellStyle name="Vírgula 4 2 3" xfId="80" xr:uid="{00000000-0005-0000-0000-000004010000}"/>
    <cellStyle name="Vírgula 4 2 3 2" xfId="142" xr:uid="{00000000-0005-0000-0000-000005010000}"/>
    <cellStyle name="Vírgula 4 2 3 2 2" xfId="261" xr:uid="{00000000-0005-0000-0000-000006010000}"/>
    <cellStyle name="Vírgula 4 2 3 3" xfId="202" xr:uid="{00000000-0005-0000-0000-000007010000}"/>
    <cellStyle name="Vírgula 4 2 4" xfId="130" xr:uid="{00000000-0005-0000-0000-000008010000}"/>
    <cellStyle name="Vírgula 4 2 4 2" xfId="249" xr:uid="{00000000-0005-0000-0000-000009010000}"/>
    <cellStyle name="Vírgula 4 2 5" xfId="190" xr:uid="{00000000-0005-0000-0000-00000A010000}"/>
    <cellStyle name="Vírgula 4 3" xfId="97" xr:uid="{00000000-0005-0000-0000-00000B010000}"/>
    <cellStyle name="Vírgula 4 3 2" xfId="156" xr:uid="{00000000-0005-0000-0000-00000C010000}"/>
    <cellStyle name="Vírgula 4 3 2 2" xfId="275" xr:uid="{00000000-0005-0000-0000-00000D010000}"/>
    <cellStyle name="Vírgula 4 3 3" xfId="216" xr:uid="{00000000-0005-0000-0000-00000E010000}"/>
    <cellStyle name="Vírgula 4 4" xfId="73" xr:uid="{00000000-0005-0000-0000-00000F010000}"/>
    <cellStyle name="Vírgula 4 4 2" xfId="135" xr:uid="{00000000-0005-0000-0000-000010010000}"/>
    <cellStyle name="Vírgula 4 4 2 2" xfId="254" xr:uid="{00000000-0005-0000-0000-000011010000}"/>
    <cellStyle name="Vírgula 4 4 3" xfId="195" xr:uid="{00000000-0005-0000-0000-000012010000}"/>
    <cellStyle name="Vírgula 4 5" xfId="110" xr:uid="{00000000-0005-0000-0000-000013010000}"/>
    <cellStyle name="Vírgula 4 5 2" xfId="169" xr:uid="{00000000-0005-0000-0000-000014010000}"/>
    <cellStyle name="Vírgula 4 5 2 2" xfId="288" xr:uid="{00000000-0005-0000-0000-000015010000}"/>
    <cellStyle name="Vírgula 4 5 3" xfId="229" xr:uid="{00000000-0005-0000-0000-000016010000}"/>
    <cellStyle name="Vírgula 4 6" xfId="123" xr:uid="{00000000-0005-0000-0000-000017010000}"/>
    <cellStyle name="Vírgula 4 6 2" xfId="242" xr:uid="{00000000-0005-0000-0000-000018010000}"/>
    <cellStyle name="Vírgula 4 7" xfId="183" xr:uid="{00000000-0005-0000-0000-000019010000}"/>
    <cellStyle name="Vírgula 5" xfId="81" xr:uid="{00000000-0005-0000-0000-00001A010000}"/>
    <cellStyle name="Vírgula 5 2" xfId="143" xr:uid="{00000000-0005-0000-0000-00001B010000}"/>
    <cellStyle name="Vírgula 5 2 2" xfId="262" xr:uid="{00000000-0005-0000-0000-00001C010000}"/>
    <cellStyle name="Vírgula 5 3" xfId="203" xr:uid="{00000000-0005-0000-0000-00001D010000}"/>
    <cellStyle name="Vírgula 6" xfId="111" xr:uid="{00000000-0005-0000-0000-00001E010000}"/>
    <cellStyle name="Vírgula 6 2" xfId="230" xr:uid="{00000000-0005-0000-0000-00001F010000}"/>
    <cellStyle name="Vírgula 7" xfId="27" xr:uid="{00000000-0005-0000-0000-000020010000}"/>
    <cellStyle name="Vírgula 8" xfId="171" xr:uid="{00000000-0005-0000-0000-000021010000}"/>
  </cellStyles>
  <dxfs count="2">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FFD5"/>
      <color rgb="FFFFFF93"/>
      <color rgb="FFADADAD"/>
      <color rgb="FFFFFFB7"/>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31751</xdr:colOff>
      <xdr:row>1</xdr:row>
      <xdr:rowOff>10583</xdr:rowOff>
    </xdr:from>
    <xdr:to>
      <xdr:col>17</xdr:col>
      <xdr:colOff>497417</xdr:colOff>
      <xdr:row>9</xdr:row>
      <xdr:rowOff>200025</xdr:rowOff>
    </xdr:to>
    <xdr:sp macro="" textlink="">
      <xdr:nvSpPr>
        <xdr:cNvPr id="2" name="Retângulo: Cantos Arredondados 1">
          <a:extLst>
            <a:ext uri="{FF2B5EF4-FFF2-40B4-BE49-F238E27FC236}">
              <a16:creationId xmlns:a16="http://schemas.microsoft.com/office/drawing/2014/main" id="{2DFBE175-00B9-44A5-B50E-DAA93B94D1B9}"/>
            </a:ext>
          </a:extLst>
        </xdr:cNvPr>
        <xdr:cNvSpPr/>
      </xdr:nvSpPr>
      <xdr:spPr>
        <a:xfrm>
          <a:off x="11197168" y="105833"/>
          <a:ext cx="5376332" cy="4147609"/>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ctr"/>
        <a:lstStyle/>
        <a:p>
          <a:pPr algn="l"/>
          <a:r>
            <a:rPr lang="pt-BR" sz="1200" b="0">
              <a:solidFill>
                <a:sysClr val="windowText" lastClr="000000"/>
              </a:solidFill>
              <a:latin typeface="+mn-lt"/>
            </a:rPr>
            <a:t>OBS.1:</a:t>
          </a:r>
          <a:r>
            <a:rPr lang="pt-BR" sz="1200" b="0" baseline="0">
              <a:solidFill>
                <a:sysClr val="windowText" lastClr="000000"/>
              </a:solidFill>
              <a:latin typeface="+mn-lt"/>
            </a:rPr>
            <a:t> </a:t>
          </a:r>
          <a:r>
            <a:rPr lang="pt-BR" sz="1200" b="0">
              <a:solidFill>
                <a:sysClr val="windowText" lastClr="000000"/>
              </a:solidFill>
              <a:latin typeface="+mn-lt"/>
            </a:rPr>
            <a:t>CASO A</a:t>
          </a:r>
          <a:r>
            <a:rPr lang="pt-BR" sz="1200" b="0" baseline="0">
              <a:solidFill>
                <a:sysClr val="windowText" lastClr="000000"/>
              </a:solidFill>
              <a:latin typeface="+mn-lt"/>
            </a:rPr>
            <a:t> LICITANTE</a:t>
          </a:r>
          <a:r>
            <a:rPr lang="pt-BR" sz="1200" b="0">
              <a:solidFill>
                <a:sysClr val="windowText" lastClr="000000"/>
              </a:solidFill>
              <a:latin typeface="+mn-lt"/>
            </a:rPr>
            <a:t> SEJA OPTANTE PELO REGIME DE CONTRIBUIÇÃO</a:t>
          </a:r>
          <a:r>
            <a:rPr lang="pt-BR" sz="1200" b="0" baseline="0">
              <a:solidFill>
                <a:sysClr val="windowText" lastClr="000000"/>
              </a:solidFill>
              <a:latin typeface="+mn-lt"/>
            </a:rPr>
            <a:t> PREVIDENCIÁRIA SOBRE RECEITA BRUTA (CPRB) DEVERÁ SER INSERIDA A ALÍQUOTA DE ENQUADRAMENTO, ASSIM COMO DEVERÁ TER SEU DEMONSTRATIVO DE REGIME DEVIDAMENTE APRESENTADO.</a:t>
          </a:r>
        </a:p>
        <a:p>
          <a:pPr algn="l"/>
          <a:endParaRPr lang="pt-BR" sz="1200" b="0" baseline="0">
            <a:solidFill>
              <a:sysClr val="windowText" lastClr="000000"/>
            </a:solidFill>
            <a:latin typeface="+mn-lt"/>
          </a:endParaRPr>
        </a:p>
        <a:p>
          <a:pPr algn="l"/>
          <a:r>
            <a:rPr lang="pt-BR" sz="1200" b="0">
              <a:solidFill>
                <a:sysClr val="windowText" lastClr="000000"/>
              </a:solidFill>
              <a:effectLst/>
              <a:latin typeface="+mn-lt"/>
              <a:ea typeface="+mn-ea"/>
              <a:cs typeface="+mn-cs"/>
            </a:rPr>
            <a:t>OBS.2:</a:t>
          </a:r>
          <a:r>
            <a:rPr lang="pt-BR" sz="1200" b="0" baseline="0">
              <a:solidFill>
                <a:sysClr val="windowText" lastClr="000000"/>
              </a:solidFill>
              <a:effectLst/>
              <a:latin typeface="+mn-lt"/>
              <a:ea typeface="+mn-ea"/>
              <a:cs typeface="+mn-cs"/>
            </a:rPr>
            <a:t> </a:t>
          </a:r>
          <a:r>
            <a:rPr lang="pt-BR" sz="1200" b="0" baseline="0">
              <a:solidFill>
                <a:sysClr val="windowText" lastClr="000000"/>
              </a:solidFill>
              <a:latin typeface="+mn-lt"/>
            </a:rPr>
            <a:t>CASO A LICITANTE SEJA OPTANTE PELO CPRB, A MESMA DEVERÁ REALIZAR LINK DA ALÍQUOTA APRESENTADA NESTA ABA EM TODAS AS PLANILHAS DE MÃO DE OBRA, ALÉM DE CONFERIR SE OS CUSTOS INDIRETOS, TRIBUTOS E LUCRO (CITL) DA COMPOSIÇÃO DOS CUSTOS DOS SERVIÇOS LISTADOS, ESTÃO DE ACORDO COM SEU REGIME DE ENQUADRAMENTO.</a:t>
          </a:r>
        </a:p>
        <a:p>
          <a:pPr algn="l"/>
          <a:endParaRPr lang="pt-BR" sz="1200" b="0" baseline="0">
            <a:solidFill>
              <a:sysClr val="windowText" lastClr="000000"/>
            </a:solidFill>
            <a:latin typeface="+mn-lt"/>
          </a:endParaRPr>
        </a:p>
        <a:p>
          <a:pPr algn="l"/>
          <a:r>
            <a:rPr lang="pt-BR" sz="1200" b="0" baseline="0">
              <a:solidFill>
                <a:sysClr val="windowText" lastClr="000000"/>
              </a:solidFill>
              <a:latin typeface="+mn-lt"/>
            </a:rPr>
            <a:t>OBS.3: É DE RESPONSABILIDADE DA LICITANTE A CONFERÊNCIA DAS ALÍQUOTAS APRESENTADAS NESTA ABA COM AS INFORMAÇÕES NAS PLANILHAS DE MÃO DE OBRA E DE SERVIÇOS LISTADOS.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168534</xdr:colOff>
      <xdr:row>1</xdr:row>
      <xdr:rowOff>212914</xdr:rowOff>
    </xdr:from>
    <xdr:to>
      <xdr:col>2</xdr:col>
      <xdr:colOff>680320</xdr:colOff>
      <xdr:row>1</xdr:row>
      <xdr:rowOff>840442</xdr:rowOff>
    </xdr:to>
    <xdr:pic>
      <xdr:nvPicPr>
        <xdr:cNvPr id="2" name="Gráfico 25">
          <a:extLst>
            <a:ext uri="{FF2B5EF4-FFF2-40B4-BE49-F238E27FC236}">
              <a16:creationId xmlns:a16="http://schemas.microsoft.com/office/drawing/2014/main" id="{6D67703C-D954-B760-6A03-BE6FAFEA73E0}"/>
            </a:ext>
          </a:extLst>
        </xdr:cNvPr>
        <xdr:cNvPicPr>
          <a:picLocks noChangeAspect="1" noChangeArrowheads="1"/>
        </xdr:cNvPicPr>
      </xdr:nvPicPr>
      <xdr:blipFill>
        <a:blip xmlns:r="http://schemas.openxmlformats.org/officeDocument/2006/relationships" r:embed="rId1" cstate="print">
          <a:lum bright="-40000" contrast="-40000"/>
          <a:duotone>
            <a:prstClr val="black"/>
            <a:schemeClr val="accent3">
              <a:tint val="45000"/>
              <a:satMod val="400000"/>
            </a:schemeClr>
          </a:duotone>
          <a:extLst>
            <a:ext uri="{BEBA8EAE-BF5A-486C-A8C5-ECC9F3942E4B}">
              <a14:imgProps xmlns:a14="http://schemas.microsoft.com/office/drawing/2010/main">
                <a14:imgLayer r:embed="rId2">
                  <a14:imgEffect>
                    <a14:brightnessContrast bright="-40000" contrast="-40000"/>
                  </a14:imgEffect>
                </a14:imgLayer>
              </a14:imgProps>
            </a:ext>
            <a:ext uri="{28A0092B-C50C-407E-A947-70E740481C1C}">
              <a14:useLocalDpi xmlns:a14="http://schemas.microsoft.com/office/drawing/2010/main" val="0"/>
            </a:ext>
          </a:extLst>
        </a:blip>
        <a:srcRect/>
        <a:stretch>
          <a:fillRect/>
        </a:stretch>
      </xdr:blipFill>
      <xdr:spPr bwMode="auto">
        <a:xfrm>
          <a:off x="325416" y="403414"/>
          <a:ext cx="2226286" cy="627528"/>
        </a:xfrm>
        <a:prstGeom prst="rect">
          <a:avLst/>
        </a:prstGeom>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lanilha%20fechamento%20de%20Fatura%20ACORDO%20de%20N&#205;VEL%20de%20SERVI&#199;O%20(Produtos%20de%20Higie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alexandre.moreira\Desktop\Ivanildo\Hist&#243;rico%20de%20demanda\2021\1%20-%20JAN_2021\2%20-%20FISCALIZA&#199;&#195;O\Simula&#231;&#227;o%20-%2039.%20SLA%20Medi&#231;&#227;o%20Salarios%20JANEIRO%20-%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chamento de Fatura Fiocruz"/>
      <sheetName val="Rateio por Unidade"/>
      <sheetName val="Avaliação Unidades_Pavilhão"/>
      <sheetName val="Tabela de ANS"/>
      <sheetName val="DADOS DOS GRÁFICOS"/>
      <sheetName val="Relatório Materiais de Higiene"/>
      <sheetName val="Operacional Mat. Higiene"/>
      <sheetName val="Gráfico de Rateio de Custos"/>
      <sheetName val="Gráfico % Não Conformidade ADM"/>
      <sheetName val="Gráfico % Não Conformidade HOSP"/>
      <sheetName val="QUESTIONÁRIO"/>
    </sheetNames>
    <sheetDataSet>
      <sheetData sheetId="0"/>
      <sheetData sheetId="1"/>
      <sheetData sheetId="2"/>
      <sheetData sheetId="3">
        <row r="14">
          <cell r="D14">
            <v>1</v>
          </cell>
          <cell r="E14">
            <v>1200000</v>
          </cell>
          <cell r="J14">
            <v>1</v>
          </cell>
          <cell r="K14">
            <v>2800000</v>
          </cell>
        </row>
      </sheetData>
      <sheetData sheetId="4"/>
      <sheetData sheetId="5">
        <row r="14">
          <cell r="B14">
            <v>1</v>
          </cell>
        </row>
      </sheetData>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 GERENTE DE FACITIES"/>
      <sheetName val="II - Téc.Automação 44 horas"/>
      <sheetName val="II - Téc.Automação 12X36 DIURNO"/>
      <sheetName val="II - Téc.Automação 12X36 NOTURN"/>
      <sheetName val="OUTROS PROFISSIONAIS - ASS. ADM"/>
      <sheetName val="OUTROS PROFISSIONAIS - TST"/>
      <sheetName val="OUTROS PROFISSIONAIS - ALMOXARI"/>
      <sheetName val="OUTROS PROFISSIONAIS - ENG. ELT"/>
      <sheetName val="OUTROS PROFISSIONAIS - ENG. MEC"/>
      <sheetName val="OUTROS PROFISSIONAIS - PLANEJA2"/>
      <sheetName val="OUTROS PROFISSIONAIS - PLANEJAD"/>
      <sheetName val="Grupo 1 - IV - Recepção 00"/>
      <sheetName val="Grupo 2 - I - Limp. Supervisor"/>
      <sheetName val="Grupo 3 - VII - Aux.Serv.Geral "/>
      <sheetName val="Grupo 3 - VII - Oper. Roçadeira"/>
      <sheetName val="Grupo 3 - VII - Jardineiro"/>
      <sheetName val="OP.3 II -Bombeiro12X36DIURNO"/>
      <sheetName val="OP.3 II Bombeiro12X36NOTURNO"/>
      <sheetName val="GRUP4 IV -12X36DIURNO-VG ARM"/>
      <sheetName val="GRUP4-IV -12X36NOTURNO-VG ARM"/>
      <sheetName val="IV-12X36 VIG. Super Op -Diurno"/>
      <sheetName val="IV-12X36 VIG.Super Op-Noturno"/>
      <sheetName val="GRUP4-V-PORTEIRO 44 HORAS-00"/>
      <sheetName val="I - Posto 44H - ELETRICISTA"/>
      <sheetName val="I - Posto 44H - AUX ELETRICISTA"/>
      <sheetName val="II- Posto 44H-Bomb HIDRAULICO"/>
      <sheetName val="II- Posto 44H-Aux. Bomb HIDRAUL"/>
      <sheetName val="SLA- TRANSPORTE (2)"/>
      <sheetName val="SLA-GESTÃO FACILITIES"/>
      <sheetName val="SLA-SERVIÇOS SOB DEMANDA"/>
      <sheetName val="SLA-LIMPEZA"/>
      <sheetName val="SLA-RECEPÇAO"/>
      <sheetName val="SLA- TRANSPORTE"/>
      <sheetName val="SLA-Manutenção de Áreas Verdes"/>
      <sheetName val="SLA-Operador da ETE"/>
      <sheetName val="SLA-PORTEIRO"/>
      <sheetName val="SLA-VIGILANTE"/>
      <sheetName val="SLA-BOMBEIRO CIVIL"/>
      <sheetName val="SLA- INSTALAÇÕES ELETRICAS"/>
      <sheetName val="SLA- INSTALAÇÕES HIDRÁULICAS"/>
      <sheetName val="SLA-PREVENTIVA EQUIPAMENTOS"/>
      <sheetName val="Limpeza"/>
      <sheetName val="Operacional"/>
      <sheetName val="Relatório Serviços de DEMANDA"/>
      <sheetName val="Relatório SLA 1"/>
      <sheetName val="EXTRATO"/>
      <sheetName val="Planilha1"/>
      <sheetName val="Relatório Faturamento"/>
      <sheetName val="Relatório SLA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ow r="4">
          <cell r="M4">
            <v>8129.1036832230193</v>
          </cell>
        </row>
      </sheetData>
      <sheetData sheetId="42" refreshError="1"/>
      <sheetData sheetId="43">
        <row r="3">
          <cell r="L3">
            <v>2</v>
          </cell>
          <cell r="T3" t="str">
            <v>Serviços Gerais</v>
          </cell>
        </row>
        <row r="4">
          <cell r="T4" t="str">
            <v>Serviço de Vigilância e Segurança Patrimonial</v>
          </cell>
        </row>
        <row r="5">
          <cell r="T5" t="str">
            <v>Serviço Técnico</v>
          </cell>
        </row>
      </sheetData>
      <sheetData sheetId="44">
        <row r="32">
          <cell r="H32">
            <v>0.99936602870813396</v>
          </cell>
        </row>
      </sheetData>
      <sheetData sheetId="45">
        <row r="103">
          <cell r="B103">
            <v>3641.4723276369077</v>
          </cell>
        </row>
      </sheetData>
      <sheetData sheetId="46" refreshError="1"/>
      <sheetData sheetId="47"/>
      <sheetData sheetId="48" refreshError="1"/>
    </sheetDataSet>
  </externalBook>
</externalLink>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sheetPr>
  <dimension ref="B2:D16"/>
  <sheetViews>
    <sheetView showGridLines="0" zoomScale="90" zoomScaleNormal="90" workbookViewId="0">
      <selection activeCell="C12" sqref="C12"/>
    </sheetView>
  </sheetViews>
  <sheetFormatPr defaultRowHeight="15" x14ac:dyDescent="0.25"/>
  <cols>
    <col min="1" max="1" width="2.42578125" customWidth="1"/>
    <col min="2" max="2" width="32" customWidth="1"/>
    <col min="3" max="3" width="120.7109375" customWidth="1"/>
    <col min="4" max="4" width="49" style="3" customWidth="1"/>
  </cols>
  <sheetData>
    <row r="2" spans="2:4" ht="51" customHeight="1" x14ac:dyDescent="0.25">
      <c r="B2" s="342" t="s">
        <v>262</v>
      </c>
      <c r="C2" s="342"/>
      <c r="D2" s="342"/>
    </row>
    <row r="3" spans="2:4" ht="23.25" customHeight="1" x14ac:dyDescent="0.25">
      <c r="B3" s="215" t="s">
        <v>174</v>
      </c>
      <c r="C3" s="215" t="s">
        <v>175</v>
      </c>
      <c r="D3" s="215" t="s">
        <v>176</v>
      </c>
    </row>
    <row r="4" spans="2:4" ht="33" customHeight="1" x14ac:dyDescent="0.25">
      <c r="B4" s="216" t="s">
        <v>188</v>
      </c>
      <c r="C4" s="217" t="s">
        <v>189</v>
      </c>
      <c r="D4" s="217" t="s">
        <v>190</v>
      </c>
    </row>
    <row r="5" spans="2:4" ht="30" customHeight="1" x14ac:dyDescent="0.25">
      <c r="B5" s="216" t="s">
        <v>184</v>
      </c>
      <c r="C5" s="217" t="s">
        <v>185</v>
      </c>
      <c r="D5" s="217" t="s">
        <v>466</v>
      </c>
    </row>
    <row r="6" spans="2:4" ht="76.5" x14ac:dyDescent="0.25">
      <c r="B6" s="216" t="s">
        <v>177</v>
      </c>
      <c r="C6" s="217" t="s">
        <v>186</v>
      </c>
      <c r="D6" s="217" t="s">
        <v>187</v>
      </c>
    </row>
    <row r="7" spans="2:4" ht="38.25" x14ac:dyDescent="0.25">
      <c r="B7" s="216" t="s">
        <v>178</v>
      </c>
      <c r="C7" s="217" t="s">
        <v>252</v>
      </c>
      <c r="D7" s="217" t="s">
        <v>465</v>
      </c>
    </row>
    <row r="8" spans="2:4" ht="98.25" customHeight="1" x14ac:dyDescent="0.25">
      <c r="B8" s="216" t="s">
        <v>458</v>
      </c>
      <c r="C8" s="217" t="s">
        <v>462</v>
      </c>
      <c r="D8" s="217" t="s">
        <v>179</v>
      </c>
    </row>
    <row r="9" spans="2:4" ht="98.25" customHeight="1" x14ac:dyDescent="0.25">
      <c r="B9" s="216" t="s">
        <v>459</v>
      </c>
      <c r="C9" s="217" t="s">
        <v>251</v>
      </c>
      <c r="D9" s="217" t="s">
        <v>179</v>
      </c>
    </row>
    <row r="10" spans="2:4" ht="66" customHeight="1" x14ac:dyDescent="0.25">
      <c r="B10" s="216" t="s">
        <v>460</v>
      </c>
      <c r="C10" s="217" t="s">
        <v>461</v>
      </c>
      <c r="D10" s="217" t="s">
        <v>179</v>
      </c>
    </row>
    <row r="11" spans="2:4" ht="66" customHeight="1" x14ac:dyDescent="0.25">
      <c r="B11" s="216" t="s">
        <v>463</v>
      </c>
      <c r="C11" s="217" t="s">
        <v>464</v>
      </c>
      <c r="D11" s="217" t="s">
        <v>179</v>
      </c>
    </row>
    <row r="12" spans="2:4" ht="30" customHeight="1" x14ac:dyDescent="0.25">
      <c r="B12" s="216" t="s">
        <v>254</v>
      </c>
      <c r="C12" s="217" t="s">
        <v>255</v>
      </c>
      <c r="D12" s="217" t="s">
        <v>256</v>
      </c>
    </row>
    <row r="13" spans="2:4" ht="39" customHeight="1" x14ac:dyDescent="0.25">
      <c r="B13" s="216" t="s">
        <v>260</v>
      </c>
      <c r="C13" s="217" t="s">
        <v>261</v>
      </c>
      <c r="D13" s="217" t="s">
        <v>258</v>
      </c>
    </row>
    <row r="14" spans="2:4" ht="30.75" customHeight="1" x14ac:dyDescent="0.25">
      <c r="B14" s="216" t="s">
        <v>259</v>
      </c>
      <c r="C14" s="217" t="s">
        <v>257</v>
      </c>
      <c r="D14" s="217" t="s">
        <v>258</v>
      </c>
    </row>
    <row r="15" spans="2:4" ht="25.5" x14ac:dyDescent="0.25">
      <c r="B15" s="216" t="s">
        <v>276</v>
      </c>
      <c r="C15" s="217" t="s">
        <v>275</v>
      </c>
      <c r="D15" s="217" t="s">
        <v>179</v>
      </c>
    </row>
    <row r="16" spans="2:4" ht="38.25" x14ac:dyDescent="0.25">
      <c r="B16" s="216" t="s">
        <v>467</v>
      </c>
      <c r="C16" s="217" t="s">
        <v>277</v>
      </c>
      <c r="D16" s="217" t="s">
        <v>179</v>
      </c>
    </row>
  </sheetData>
  <mergeCells count="1">
    <mergeCell ref="B2:D2"/>
  </mergeCells>
  <pageMargins left="0.70866141732283472" right="0.70866141732283472" top="0.74803149606299213" bottom="0.74803149606299213" header="0.31496062992125984" footer="0.31496062992125984"/>
  <pageSetup paperSize="9" scale="4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0" tint="-0.34998626667073579"/>
  </sheetPr>
  <dimension ref="B1:H64"/>
  <sheetViews>
    <sheetView showGridLines="0" zoomScaleNormal="100" zoomScaleSheetLayoutView="115" workbookViewId="0">
      <selection activeCell="E13" sqref="E13:E53"/>
    </sheetView>
  </sheetViews>
  <sheetFormatPr defaultColWidth="9.140625" defaultRowHeight="15" x14ac:dyDescent="0.25"/>
  <cols>
    <col min="1" max="1" width="1" customWidth="1"/>
    <col min="2" max="2" width="72.7109375" style="3" customWidth="1"/>
    <col min="3" max="3" width="10.5703125" customWidth="1"/>
    <col min="4" max="4" width="11.28515625" style="292" customWidth="1"/>
    <col min="5" max="5" width="19" style="4" customWidth="1"/>
    <col min="6" max="6" width="24.28515625" style="4" customWidth="1"/>
    <col min="7" max="7" width="23.7109375" customWidth="1"/>
    <col min="8" max="8" width="3.42578125" customWidth="1"/>
  </cols>
  <sheetData>
    <row r="1" spans="2:8" ht="5.0999999999999996" customHeight="1" thickBot="1" x14ac:dyDescent="0.3"/>
    <row r="2" spans="2:8" ht="30" customHeight="1" thickBot="1" x14ac:dyDescent="0.3">
      <c r="B2" s="464" t="s">
        <v>436</v>
      </c>
      <c r="C2" s="464"/>
      <c r="D2" s="464"/>
      <c r="E2" s="464"/>
      <c r="F2" s="464"/>
      <c r="G2" s="464"/>
      <c r="H2" s="5"/>
    </row>
    <row r="3" spans="2:8" ht="21" customHeight="1" thickBot="1" x14ac:dyDescent="0.3">
      <c r="B3" s="465" t="s">
        <v>169</v>
      </c>
      <c r="C3" s="466"/>
      <c r="D3" s="466"/>
      <c r="E3" s="466"/>
      <c r="F3" s="466"/>
      <c r="G3" s="467"/>
      <c r="H3" s="5"/>
    </row>
    <row r="4" spans="2:8" ht="25.5" customHeight="1" thickBot="1" x14ac:dyDescent="0.3">
      <c r="B4" s="468" t="s">
        <v>295</v>
      </c>
      <c r="C4" s="469"/>
      <c r="D4" s="469"/>
      <c r="E4" s="469"/>
      <c r="F4" s="469"/>
      <c r="G4" s="470"/>
      <c r="H4" s="5"/>
    </row>
    <row r="5" spans="2:8" ht="30.75" customHeight="1" thickBot="1" x14ac:dyDescent="0.3">
      <c r="B5" s="468" t="s">
        <v>214</v>
      </c>
      <c r="C5" s="469"/>
      <c r="D5" s="469"/>
      <c r="E5" s="469"/>
      <c r="F5" s="469"/>
      <c r="G5" s="470"/>
      <c r="H5" s="5"/>
    </row>
    <row r="6" spans="2:8" ht="5.0999999999999996" customHeight="1" thickBot="1" x14ac:dyDescent="0.3">
      <c r="B6" s="6"/>
      <c r="C6" s="7"/>
      <c r="D6" s="293"/>
      <c r="E6" s="8"/>
      <c r="F6" s="8"/>
      <c r="G6" s="9"/>
      <c r="H6" s="5"/>
    </row>
    <row r="7" spans="2:8" ht="27" customHeight="1" thickBot="1" x14ac:dyDescent="0.3">
      <c r="B7" s="461" t="s">
        <v>219</v>
      </c>
      <c r="C7" s="461"/>
      <c r="D7" s="461"/>
      <c r="E7" s="461"/>
      <c r="F7" s="461"/>
      <c r="G7" s="247">
        <f>RESUMO!G10</f>
        <v>16</v>
      </c>
      <c r="H7" s="5"/>
    </row>
    <row r="8" spans="2:8" ht="27" customHeight="1" thickBot="1" x14ac:dyDescent="0.3">
      <c r="B8" s="462" t="s">
        <v>250</v>
      </c>
      <c r="C8" s="448"/>
      <c r="D8" s="448"/>
      <c r="E8" s="448"/>
      <c r="F8" s="463"/>
      <c r="G8" s="248">
        <f>F54</f>
        <v>0</v>
      </c>
      <c r="H8" s="5"/>
    </row>
    <row r="9" spans="2:8" ht="27" customHeight="1" thickBot="1" x14ac:dyDescent="0.3">
      <c r="B9" s="462" t="s">
        <v>217</v>
      </c>
      <c r="C9" s="448"/>
      <c r="D9" s="448"/>
      <c r="E9" s="448"/>
      <c r="F9" s="463"/>
      <c r="G9" s="249">
        <f>+G8/12</f>
        <v>0</v>
      </c>
      <c r="H9" s="5"/>
    </row>
    <row r="10" spans="2:8" ht="27" customHeight="1" thickBot="1" x14ac:dyDescent="0.3">
      <c r="B10" s="447" t="s">
        <v>220</v>
      </c>
      <c r="C10" s="448"/>
      <c r="D10" s="448"/>
      <c r="E10" s="448"/>
      <c r="F10" s="463"/>
      <c r="G10" s="249">
        <f>+G9/G7</f>
        <v>0</v>
      </c>
      <c r="H10" s="5"/>
    </row>
    <row r="11" spans="2:8" ht="18" customHeight="1" thickBot="1" x14ac:dyDescent="0.3">
      <c r="B11" s="471" t="s">
        <v>196</v>
      </c>
      <c r="C11" s="471" t="s">
        <v>211</v>
      </c>
      <c r="D11" s="472" t="s">
        <v>215</v>
      </c>
      <c r="E11" s="471" t="s">
        <v>170</v>
      </c>
      <c r="F11" s="471"/>
      <c r="G11" s="471"/>
      <c r="H11" s="10"/>
    </row>
    <row r="12" spans="2:8" ht="18" customHeight="1" thickBot="1" x14ac:dyDescent="0.3">
      <c r="B12" s="471"/>
      <c r="C12" s="471"/>
      <c r="D12" s="472"/>
      <c r="E12" s="250" t="s">
        <v>119</v>
      </c>
      <c r="F12" s="251" t="s">
        <v>172</v>
      </c>
      <c r="G12" s="252" t="s">
        <v>173</v>
      </c>
      <c r="H12" s="11"/>
    </row>
    <row r="13" spans="2:8" ht="18" customHeight="1" thickBot="1" x14ac:dyDescent="0.3">
      <c r="B13" s="199" t="s">
        <v>340</v>
      </c>
      <c r="C13" s="200" t="s">
        <v>236</v>
      </c>
      <c r="D13" s="294">
        <v>12</v>
      </c>
      <c r="E13" s="307"/>
      <c r="F13" s="214">
        <f>E13*D13</f>
        <v>0</v>
      </c>
      <c r="G13" s="214">
        <f>F13/12</f>
        <v>0</v>
      </c>
      <c r="H13" s="11"/>
    </row>
    <row r="14" spans="2:8" ht="18" customHeight="1" thickBot="1" x14ac:dyDescent="0.3">
      <c r="B14" s="199" t="s">
        <v>341</v>
      </c>
      <c r="C14" s="200" t="s">
        <v>372</v>
      </c>
      <c r="D14" s="294">
        <v>12</v>
      </c>
      <c r="E14" s="307"/>
      <c r="F14" s="214">
        <f>E14*D14</f>
        <v>0</v>
      </c>
      <c r="G14" s="214">
        <f>F14/12</f>
        <v>0</v>
      </c>
      <c r="H14" s="11"/>
    </row>
    <row r="15" spans="2:8" ht="18" customHeight="1" thickBot="1" x14ac:dyDescent="0.3">
      <c r="B15" s="199" t="s">
        <v>342</v>
      </c>
      <c r="C15" s="200" t="s">
        <v>236</v>
      </c>
      <c r="D15" s="294">
        <v>72</v>
      </c>
      <c r="E15" s="307"/>
      <c r="F15" s="214">
        <f t="shared" ref="F15:F52" si="0">E15*D15</f>
        <v>0</v>
      </c>
      <c r="G15" s="214">
        <f t="shared" ref="G15:G52" si="1">F15/12</f>
        <v>0</v>
      </c>
      <c r="H15" s="11"/>
    </row>
    <row r="16" spans="2:8" ht="18" customHeight="1" thickBot="1" x14ac:dyDescent="0.3">
      <c r="B16" s="199" t="s">
        <v>343</v>
      </c>
      <c r="C16" s="200" t="s">
        <v>236</v>
      </c>
      <c r="D16" s="294">
        <v>3</v>
      </c>
      <c r="E16" s="307"/>
      <c r="F16" s="214">
        <f t="shared" si="0"/>
        <v>0</v>
      </c>
      <c r="G16" s="214">
        <f t="shared" si="1"/>
        <v>0</v>
      </c>
      <c r="H16" s="11"/>
    </row>
    <row r="17" spans="2:8" ht="18" customHeight="1" thickBot="1" x14ac:dyDescent="0.3">
      <c r="B17" s="199" t="s">
        <v>344</v>
      </c>
      <c r="C17" s="200" t="s">
        <v>372</v>
      </c>
      <c r="D17" s="294">
        <v>12</v>
      </c>
      <c r="E17" s="307"/>
      <c r="F17" s="214">
        <f t="shared" si="0"/>
        <v>0</v>
      </c>
      <c r="G17" s="214">
        <f t="shared" si="1"/>
        <v>0</v>
      </c>
      <c r="H17" s="11"/>
    </row>
    <row r="18" spans="2:8" ht="18" customHeight="1" thickBot="1" x14ac:dyDescent="0.3">
      <c r="B18" s="199" t="s">
        <v>345</v>
      </c>
      <c r="C18" s="200" t="s">
        <v>236</v>
      </c>
      <c r="D18" s="294">
        <v>50</v>
      </c>
      <c r="E18" s="307"/>
      <c r="F18" s="214">
        <f t="shared" si="0"/>
        <v>0</v>
      </c>
      <c r="G18" s="214">
        <f t="shared" si="1"/>
        <v>0</v>
      </c>
      <c r="H18" s="11"/>
    </row>
    <row r="19" spans="2:8" ht="18" customHeight="1" thickBot="1" x14ac:dyDescent="0.3">
      <c r="B19" s="199" t="s">
        <v>329</v>
      </c>
      <c r="C19" s="200" t="s">
        <v>373</v>
      </c>
      <c r="D19" s="294">
        <v>30</v>
      </c>
      <c r="E19" s="307"/>
      <c r="F19" s="214">
        <f t="shared" si="0"/>
        <v>0</v>
      </c>
      <c r="G19" s="214">
        <f t="shared" si="1"/>
        <v>0</v>
      </c>
      <c r="H19" s="11"/>
    </row>
    <row r="20" spans="2:8" ht="18" customHeight="1" thickBot="1" x14ac:dyDescent="0.3">
      <c r="B20" s="199" t="s">
        <v>346</v>
      </c>
      <c r="C20" s="200" t="s">
        <v>236</v>
      </c>
      <c r="D20" s="294">
        <v>4</v>
      </c>
      <c r="E20" s="307"/>
      <c r="F20" s="214">
        <f t="shared" si="0"/>
        <v>0</v>
      </c>
      <c r="G20" s="214">
        <f t="shared" si="1"/>
        <v>0</v>
      </c>
      <c r="H20" s="11"/>
    </row>
    <row r="21" spans="2:8" ht="18" customHeight="1" thickBot="1" x14ac:dyDescent="0.3">
      <c r="B21" s="199" t="s">
        <v>347</v>
      </c>
      <c r="C21" s="200" t="s">
        <v>236</v>
      </c>
      <c r="D21" s="294">
        <v>3</v>
      </c>
      <c r="E21" s="307"/>
      <c r="F21" s="214">
        <f t="shared" si="0"/>
        <v>0</v>
      </c>
      <c r="G21" s="214">
        <f t="shared" si="1"/>
        <v>0</v>
      </c>
      <c r="H21" s="11"/>
    </row>
    <row r="22" spans="2:8" ht="18" customHeight="1" thickBot="1" x14ac:dyDescent="0.3">
      <c r="B22" s="199" t="s">
        <v>348</v>
      </c>
      <c r="C22" s="200" t="s">
        <v>236</v>
      </c>
      <c r="D22" s="294">
        <v>4</v>
      </c>
      <c r="E22" s="307"/>
      <c r="F22" s="214">
        <f t="shared" si="0"/>
        <v>0</v>
      </c>
      <c r="G22" s="214">
        <f t="shared" si="1"/>
        <v>0</v>
      </c>
      <c r="H22" s="11"/>
    </row>
    <row r="23" spans="2:8" ht="18" customHeight="1" thickBot="1" x14ac:dyDescent="0.3">
      <c r="B23" s="199" t="s">
        <v>349</v>
      </c>
      <c r="C23" s="200" t="s">
        <v>236</v>
      </c>
      <c r="D23" s="294">
        <v>5</v>
      </c>
      <c r="E23" s="307"/>
      <c r="F23" s="214">
        <f t="shared" si="0"/>
        <v>0</v>
      </c>
      <c r="G23" s="214">
        <f t="shared" si="1"/>
        <v>0</v>
      </c>
      <c r="H23" s="11"/>
    </row>
    <row r="24" spans="2:8" ht="18" customHeight="1" thickBot="1" x14ac:dyDescent="0.3">
      <c r="B24" s="199" t="s">
        <v>350</v>
      </c>
      <c r="C24" s="200" t="s">
        <v>236</v>
      </c>
      <c r="D24" s="294">
        <v>6</v>
      </c>
      <c r="E24" s="307"/>
      <c r="F24" s="214">
        <f t="shared" si="0"/>
        <v>0</v>
      </c>
      <c r="G24" s="214">
        <f t="shared" si="1"/>
        <v>0</v>
      </c>
      <c r="H24" s="11"/>
    </row>
    <row r="25" spans="2:8" ht="18" customHeight="1" thickBot="1" x14ac:dyDescent="0.3">
      <c r="B25" s="199" t="s">
        <v>330</v>
      </c>
      <c r="C25" s="200" t="s">
        <v>216</v>
      </c>
      <c r="D25" s="294">
        <v>4</v>
      </c>
      <c r="E25" s="307"/>
      <c r="F25" s="214">
        <f t="shared" si="0"/>
        <v>0</v>
      </c>
      <c r="G25" s="214">
        <f t="shared" si="1"/>
        <v>0</v>
      </c>
      <c r="H25" s="11"/>
    </row>
    <row r="26" spans="2:8" ht="18" customHeight="1" thickBot="1" x14ac:dyDescent="0.3">
      <c r="B26" s="199" t="s">
        <v>351</v>
      </c>
      <c r="C26" s="200" t="s">
        <v>236</v>
      </c>
      <c r="D26" s="294">
        <v>10</v>
      </c>
      <c r="E26" s="307"/>
      <c r="F26" s="214">
        <f t="shared" si="0"/>
        <v>0</v>
      </c>
      <c r="G26" s="214">
        <f t="shared" si="1"/>
        <v>0</v>
      </c>
      <c r="H26" s="11"/>
    </row>
    <row r="27" spans="2:8" ht="18" customHeight="1" thickBot="1" x14ac:dyDescent="0.3">
      <c r="B27" s="199" t="s">
        <v>352</v>
      </c>
      <c r="C27" s="200" t="s">
        <v>236</v>
      </c>
      <c r="D27" s="294">
        <v>10</v>
      </c>
      <c r="E27" s="307"/>
      <c r="F27" s="214">
        <f t="shared" si="0"/>
        <v>0</v>
      </c>
      <c r="G27" s="214">
        <f t="shared" si="1"/>
        <v>0</v>
      </c>
      <c r="H27" s="11"/>
    </row>
    <row r="28" spans="2:8" ht="18" customHeight="1" thickBot="1" x14ac:dyDescent="0.3">
      <c r="B28" s="199" t="s">
        <v>353</v>
      </c>
      <c r="C28" s="200" t="s">
        <v>236</v>
      </c>
      <c r="D28" s="294">
        <v>10</v>
      </c>
      <c r="E28" s="307"/>
      <c r="F28" s="214">
        <f t="shared" si="0"/>
        <v>0</v>
      </c>
      <c r="G28" s="214">
        <f t="shared" si="1"/>
        <v>0</v>
      </c>
      <c r="H28" s="11"/>
    </row>
    <row r="29" spans="2:8" ht="18" customHeight="1" thickBot="1" x14ac:dyDescent="0.3">
      <c r="B29" s="199" t="s">
        <v>331</v>
      </c>
      <c r="C29" s="200" t="s">
        <v>236</v>
      </c>
      <c r="D29" s="294">
        <v>3</v>
      </c>
      <c r="E29" s="307"/>
      <c r="F29" s="214">
        <f t="shared" si="0"/>
        <v>0</v>
      </c>
      <c r="G29" s="214">
        <f t="shared" si="1"/>
        <v>0</v>
      </c>
      <c r="H29" s="11"/>
    </row>
    <row r="30" spans="2:8" ht="18" customHeight="1" thickBot="1" x14ac:dyDescent="0.3">
      <c r="B30" s="199" t="s">
        <v>354</v>
      </c>
      <c r="C30" s="200" t="s">
        <v>236</v>
      </c>
      <c r="D30" s="294">
        <v>1</v>
      </c>
      <c r="E30" s="307"/>
      <c r="F30" s="214">
        <f t="shared" si="0"/>
        <v>0</v>
      </c>
      <c r="G30" s="214">
        <f t="shared" si="1"/>
        <v>0</v>
      </c>
      <c r="H30" s="11"/>
    </row>
    <row r="31" spans="2:8" ht="18" customHeight="1" thickBot="1" x14ac:dyDescent="0.3">
      <c r="B31" s="199" t="s">
        <v>355</v>
      </c>
      <c r="C31" s="200" t="s">
        <v>236</v>
      </c>
      <c r="D31" s="294">
        <v>1</v>
      </c>
      <c r="E31" s="307"/>
      <c r="F31" s="214">
        <f t="shared" si="0"/>
        <v>0</v>
      </c>
      <c r="G31" s="214">
        <f t="shared" si="1"/>
        <v>0</v>
      </c>
      <c r="H31" s="11"/>
    </row>
    <row r="32" spans="2:8" ht="18" customHeight="1" thickBot="1" x14ac:dyDescent="0.3">
      <c r="B32" s="199" t="s">
        <v>356</v>
      </c>
      <c r="C32" s="200" t="s">
        <v>236</v>
      </c>
      <c r="D32" s="294">
        <v>1</v>
      </c>
      <c r="E32" s="307"/>
      <c r="F32" s="214">
        <f t="shared" si="0"/>
        <v>0</v>
      </c>
      <c r="G32" s="214">
        <f t="shared" si="1"/>
        <v>0</v>
      </c>
      <c r="H32" s="11"/>
    </row>
    <row r="33" spans="2:8" ht="18" customHeight="1" thickBot="1" x14ac:dyDescent="0.3">
      <c r="B33" s="199" t="s">
        <v>357</v>
      </c>
      <c r="C33" s="200" t="s">
        <v>236</v>
      </c>
      <c r="D33" s="294">
        <v>1</v>
      </c>
      <c r="E33" s="307"/>
      <c r="F33" s="214">
        <f t="shared" si="0"/>
        <v>0</v>
      </c>
      <c r="G33" s="214">
        <f t="shared" si="1"/>
        <v>0</v>
      </c>
      <c r="H33" s="11"/>
    </row>
    <row r="34" spans="2:8" ht="18" customHeight="1" thickBot="1" x14ac:dyDescent="0.3">
      <c r="B34" s="199" t="s">
        <v>358</v>
      </c>
      <c r="C34" s="200" t="s">
        <v>236</v>
      </c>
      <c r="D34" s="294">
        <v>1</v>
      </c>
      <c r="E34" s="307"/>
      <c r="F34" s="214">
        <f t="shared" si="0"/>
        <v>0</v>
      </c>
      <c r="G34" s="214">
        <f t="shared" si="1"/>
        <v>0</v>
      </c>
      <c r="H34" s="11"/>
    </row>
    <row r="35" spans="2:8" ht="15.75" thickBot="1" x14ac:dyDescent="0.3">
      <c r="B35" s="199" t="s">
        <v>332</v>
      </c>
      <c r="C35" s="200" t="s">
        <v>236</v>
      </c>
      <c r="D35" s="294">
        <v>20</v>
      </c>
      <c r="E35" s="307"/>
      <c r="F35" s="214">
        <f t="shared" si="0"/>
        <v>0</v>
      </c>
      <c r="G35" s="214">
        <f t="shared" si="1"/>
        <v>0</v>
      </c>
      <c r="H35" s="11"/>
    </row>
    <row r="36" spans="2:8" ht="18" customHeight="1" thickBot="1" x14ac:dyDescent="0.3">
      <c r="B36" s="199" t="s">
        <v>359</v>
      </c>
      <c r="C36" s="200" t="s">
        <v>236</v>
      </c>
      <c r="D36" s="294">
        <v>5</v>
      </c>
      <c r="E36" s="307"/>
      <c r="F36" s="214">
        <f t="shared" si="0"/>
        <v>0</v>
      </c>
      <c r="G36" s="214">
        <f t="shared" si="1"/>
        <v>0</v>
      </c>
      <c r="H36" s="11"/>
    </row>
    <row r="37" spans="2:8" ht="18" customHeight="1" thickBot="1" x14ac:dyDescent="0.3">
      <c r="B37" s="199" t="s">
        <v>333</v>
      </c>
      <c r="C37" s="200" t="s">
        <v>236</v>
      </c>
      <c r="D37" s="294">
        <v>12</v>
      </c>
      <c r="E37" s="307"/>
      <c r="F37" s="214">
        <f t="shared" si="0"/>
        <v>0</v>
      </c>
      <c r="G37" s="214">
        <f t="shared" si="1"/>
        <v>0</v>
      </c>
      <c r="H37" s="11"/>
    </row>
    <row r="38" spans="2:8" ht="15.75" thickBot="1" x14ac:dyDescent="0.3">
      <c r="B38" s="199" t="s">
        <v>334</v>
      </c>
      <c r="C38" s="200" t="s">
        <v>236</v>
      </c>
      <c r="D38" s="294">
        <v>12</v>
      </c>
      <c r="E38" s="307"/>
      <c r="F38" s="214">
        <f t="shared" si="0"/>
        <v>0</v>
      </c>
      <c r="G38" s="214">
        <f t="shared" si="1"/>
        <v>0</v>
      </c>
      <c r="H38" s="11"/>
    </row>
    <row r="39" spans="2:8" ht="15.75" thickBot="1" x14ac:dyDescent="0.3">
      <c r="B39" s="199" t="s">
        <v>360</v>
      </c>
      <c r="C39" s="200" t="s">
        <v>373</v>
      </c>
      <c r="D39" s="294">
        <v>20</v>
      </c>
      <c r="E39" s="307"/>
      <c r="F39" s="214">
        <f t="shared" si="0"/>
        <v>0</v>
      </c>
      <c r="G39" s="214">
        <f t="shared" si="1"/>
        <v>0</v>
      </c>
      <c r="H39" s="11"/>
    </row>
    <row r="40" spans="2:8" ht="15.75" thickBot="1" x14ac:dyDescent="0.3">
      <c r="B40" s="199" t="s">
        <v>361</v>
      </c>
      <c r="C40" s="200" t="s">
        <v>373</v>
      </c>
      <c r="D40" s="294">
        <v>20</v>
      </c>
      <c r="E40" s="307"/>
      <c r="F40" s="214">
        <f t="shared" si="0"/>
        <v>0</v>
      </c>
      <c r="G40" s="214">
        <f t="shared" si="1"/>
        <v>0</v>
      </c>
      <c r="H40" s="11"/>
    </row>
    <row r="41" spans="2:8" ht="15.75" thickBot="1" x14ac:dyDescent="0.3">
      <c r="B41" s="199" t="s">
        <v>335</v>
      </c>
      <c r="C41" s="200" t="s">
        <v>236</v>
      </c>
      <c r="D41" s="294">
        <v>144</v>
      </c>
      <c r="E41" s="307"/>
      <c r="F41" s="214">
        <f t="shared" si="0"/>
        <v>0</v>
      </c>
      <c r="G41" s="214">
        <f t="shared" si="1"/>
        <v>0</v>
      </c>
      <c r="H41" s="11"/>
    </row>
    <row r="42" spans="2:8" ht="15.75" thickBot="1" x14ac:dyDescent="0.3">
      <c r="B42" s="199" t="s">
        <v>362</v>
      </c>
      <c r="C42" s="200" t="s">
        <v>236</v>
      </c>
      <c r="D42" s="294">
        <v>10</v>
      </c>
      <c r="E42" s="307"/>
      <c r="F42" s="214">
        <f t="shared" si="0"/>
        <v>0</v>
      </c>
      <c r="G42" s="214">
        <f t="shared" si="1"/>
        <v>0</v>
      </c>
      <c r="H42" s="11"/>
    </row>
    <row r="43" spans="2:8" ht="15.75" thickBot="1" x14ac:dyDescent="0.3">
      <c r="B43" s="199" t="s">
        <v>363</v>
      </c>
      <c r="C43" s="200" t="s">
        <v>373</v>
      </c>
      <c r="D43" s="294">
        <v>6</v>
      </c>
      <c r="E43" s="307"/>
      <c r="F43" s="214">
        <f t="shared" si="0"/>
        <v>0</v>
      </c>
      <c r="G43" s="214">
        <f t="shared" si="1"/>
        <v>0</v>
      </c>
      <c r="H43" s="11"/>
    </row>
    <row r="44" spans="2:8" ht="15.75" thickBot="1" x14ac:dyDescent="0.3">
      <c r="B44" s="199" t="s">
        <v>364</v>
      </c>
      <c r="C44" s="200" t="s">
        <v>236</v>
      </c>
      <c r="D44" s="294">
        <v>5</v>
      </c>
      <c r="E44" s="307"/>
      <c r="F44" s="214">
        <f t="shared" si="0"/>
        <v>0</v>
      </c>
      <c r="G44" s="214">
        <f t="shared" si="1"/>
        <v>0</v>
      </c>
      <c r="H44" s="11"/>
    </row>
    <row r="45" spans="2:8" ht="15.75" thickBot="1" x14ac:dyDescent="0.3">
      <c r="B45" s="199" t="s">
        <v>365</v>
      </c>
      <c r="C45" s="200" t="s">
        <v>236</v>
      </c>
      <c r="D45" s="294">
        <v>5</v>
      </c>
      <c r="E45" s="307"/>
      <c r="F45" s="214">
        <f t="shared" si="0"/>
        <v>0</v>
      </c>
      <c r="G45" s="214">
        <f t="shared" si="1"/>
        <v>0</v>
      </c>
      <c r="H45" s="11"/>
    </row>
    <row r="46" spans="2:8" ht="15.75" thickBot="1" x14ac:dyDescent="0.3">
      <c r="B46" s="199" t="s">
        <v>366</v>
      </c>
      <c r="C46" s="200" t="s">
        <v>236</v>
      </c>
      <c r="D46" s="294">
        <v>5</v>
      </c>
      <c r="E46" s="307"/>
      <c r="F46" s="214">
        <f t="shared" si="0"/>
        <v>0</v>
      </c>
      <c r="G46" s="214">
        <f t="shared" si="1"/>
        <v>0</v>
      </c>
      <c r="H46" s="11"/>
    </row>
    <row r="47" spans="2:8" ht="15.75" thickBot="1" x14ac:dyDescent="0.3">
      <c r="B47" s="199" t="s">
        <v>367</v>
      </c>
      <c r="C47" s="200" t="s">
        <v>236</v>
      </c>
      <c r="D47" s="294">
        <v>10</v>
      </c>
      <c r="E47" s="307"/>
      <c r="F47" s="214">
        <f t="shared" si="0"/>
        <v>0</v>
      </c>
      <c r="G47" s="214">
        <f t="shared" si="1"/>
        <v>0</v>
      </c>
      <c r="H47" s="11"/>
    </row>
    <row r="48" spans="2:8" ht="15.75" thickBot="1" x14ac:dyDescent="0.3">
      <c r="B48" s="199" t="s">
        <v>336</v>
      </c>
      <c r="C48" s="200" t="s">
        <v>236</v>
      </c>
      <c r="D48" s="294">
        <v>20</v>
      </c>
      <c r="E48" s="307"/>
      <c r="F48" s="214">
        <f t="shared" si="0"/>
        <v>0</v>
      </c>
      <c r="G48" s="214">
        <f t="shared" si="1"/>
        <v>0</v>
      </c>
      <c r="H48" s="11"/>
    </row>
    <row r="49" spans="2:8" ht="15.75" thickBot="1" x14ac:dyDescent="0.3">
      <c r="B49" s="199" t="s">
        <v>368</v>
      </c>
      <c r="C49" s="200" t="s">
        <v>373</v>
      </c>
      <c r="D49" s="294">
        <v>1</v>
      </c>
      <c r="E49" s="307"/>
      <c r="F49" s="214">
        <f t="shared" si="0"/>
        <v>0</v>
      </c>
      <c r="G49" s="214">
        <f t="shared" si="1"/>
        <v>0</v>
      </c>
      <c r="H49" s="11"/>
    </row>
    <row r="50" spans="2:8" ht="15.75" thickBot="1" x14ac:dyDescent="0.3">
      <c r="B50" s="199" t="s">
        <v>369</v>
      </c>
      <c r="C50" s="200" t="s">
        <v>373</v>
      </c>
      <c r="D50" s="294">
        <v>1</v>
      </c>
      <c r="E50" s="307"/>
      <c r="F50" s="214">
        <f t="shared" si="0"/>
        <v>0</v>
      </c>
      <c r="G50" s="214">
        <f t="shared" si="1"/>
        <v>0</v>
      </c>
      <c r="H50" s="11"/>
    </row>
    <row r="51" spans="2:8" ht="15.75" thickBot="1" x14ac:dyDescent="0.3">
      <c r="B51" s="199" t="s">
        <v>370</v>
      </c>
      <c r="C51" s="200" t="s">
        <v>373</v>
      </c>
      <c r="D51" s="294">
        <v>1</v>
      </c>
      <c r="E51" s="307"/>
      <c r="F51" s="214">
        <f t="shared" si="0"/>
        <v>0</v>
      </c>
      <c r="G51" s="214">
        <f t="shared" si="1"/>
        <v>0</v>
      </c>
      <c r="H51" s="11"/>
    </row>
    <row r="52" spans="2:8" ht="18" customHeight="1" thickBot="1" x14ac:dyDescent="0.3">
      <c r="B52" s="199" t="s">
        <v>371</v>
      </c>
      <c r="C52" s="200" t="s">
        <v>373</v>
      </c>
      <c r="D52" s="294">
        <v>1</v>
      </c>
      <c r="E52" s="307"/>
      <c r="F52" s="214">
        <f t="shared" si="0"/>
        <v>0</v>
      </c>
      <c r="G52" s="214">
        <f t="shared" si="1"/>
        <v>0</v>
      </c>
      <c r="H52" s="11"/>
    </row>
    <row r="53" spans="2:8" ht="18" customHeight="1" thickBot="1" x14ac:dyDescent="0.3">
      <c r="B53" s="199" t="s">
        <v>497</v>
      </c>
      <c r="C53" s="200" t="s">
        <v>216</v>
      </c>
      <c r="D53" s="294">
        <f>80*12</f>
        <v>960</v>
      </c>
      <c r="E53" s="307"/>
      <c r="F53" s="214">
        <f t="shared" ref="F53" si="2">E53*D53</f>
        <v>0</v>
      </c>
      <c r="G53" s="214">
        <f t="shared" ref="G53" si="3">F53/12</f>
        <v>0</v>
      </c>
      <c r="H53" s="11"/>
    </row>
    <row r="54" spans="2:8" ht="26.25" customHeight="1" thickBot="1" x14ac:dyDescent="0.3">
      <c r="B54" s="461" t="s">
        <v>292</v>
      </c>
      <c r="C54" s="461"/>
      <c r="D54" s="461"/>
      <c r="E54" s="253">
        <f>SUM(E13:E53)</f>
        <v>0</v>
      </c>
      <c r="F54" s="253">
        <f>SUM(F13:F53)</f>
        <v>0</v>
      </c>
      <c r="G54" s="253">
        <f>SUM(G13:G53)</f>
        <v>0</v>
      </c>
      <c r="H54" s="12"/>
    </row>
    <row r="56" spans="2:8" x14ac:dyDescent="0.25">
      <c r="B56" s="460"/>
      <c r="C56" s="460"/>
      <c r="D56" s="460"/>
      <c r="E56" s="460"/>
      <c r="F56" s="460"/>
      <c r="G56" s="460"/>
    </row>
    <row r="57" spans="2:8" x14ac:dyDescent="0.25">
      <c r="B57" s="460"/>
      <c r="C57" s="460"/>
      <c r="D57" s="460"/>
      <c r="E57" s="460"/>
      <c r="F57" s="460"/>
      <c r="G57" s="460"/>
    </row>
    <row r="64" spans="2:8" x14ac:dyDescent="0.25">
      <c r="G64" s="2"/>
    </row>
  </sheetData>
  <autoFilter ref="B11:G54" xr:uid="{00000000-0009-0000-0000-00001C000000}">
    <filterColumn colId="3" showButton="0"/>
    <filterColumn colId="4" showButton="0"/>
  </autoFilter>
  <mergeCells count="14">
    <mergeCell ref="B56:G57"/>
    <mergeCell ref="B54:D54"/>
    <mergeCell ref="B8:F8"/>
    <mergeCell ref="B9:F9"/>
    <mergeCell ref="B2:G2"/>
    <mergeCell ref="B3:G3"/>
    <mergeCell ref="B4:G4"/>
    <mergeCell ref="B5:G5"/>
    <mergeCell ref="B7:F7"/>
    <mergeCell ref="B10:F10"/>
    <mergeCell ref="B11:B12"/>
    <mergeCell ref="C11:C12"/>
    <mergeCell ref="D11:D12"/>
    <mergeCell ref="E11:G11"/>
  </mergeCells>
  <pageMargins left="0.7" right="0.7" top="0.75" bottom="0.75" header="0.3" footer="0.3"/>
  <pageSetup paperSize="9" scale="1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0" tint="-0.34998626667073579"/>
  </sheetPr>
  <dimension ref="B1:K40"/>
  <sheetViews>
    <sheetView showGridLines="0" zoomScaleNormal="100" zoomScaleSheetLayoutView="100" workbookViewId="0">
      <selection activeCell="F11" sqref="F11:F35"/>
    </sheetView>
  </sheetViews>
  <sheetFormatPr defaultColWidth="9.140625" defaultRowHeight="12.75" x14ac:dyDescent="0.25"/>
  <cols>
    <col min="1" max="1" width="2.7109375" style="25" customWidth="1"/>
    <col min="2" max="2" width="37" style="23" customWidth="1"/>
    <col min="3" max="3" width="80.5703125" style="23" customWidth="1"/>
    <col min="4" max="4" width="9.5703125" style="28" customWidth="1"/>
    <col min="5" max="5" width="13.42578125" style="28" customWidth="1"/>
    <col min="6" max="6" width="13.42578125" style="23" customWidth="1"/>
    <col min="7" max="7" width="16.28515625" style="23" customWidth="1"/>
    <col min="8" max="8" width="28.7109375" style="23" customWidth="1"/>
    <col min="9" max="9" width="29" style="189" customWidth="1"/>
    <col min="10" max="10" width="13.28515625" style="25" bestFit="1" customWidth="1"/>
    <col min="11" max="16384" width="9.140625" style="25"/>
  </cols>
  <sheetData>
    <row r="1" spans="2:11" ht="13.5" thickBot="1" x14ac:dyDescent="0.3"/>
    <row r="2" spans="2:11" ht="29.25" customHeight="1" thickBot="1" x14ac:dyDescent="0.3">
      <c r="B2" s="479" t="s">
        <v>457</v>
      </c>
      <c r="C2" s="479"/>
      <c r="D2" s="479"/>
      <c r="E2" s="479"/>
      <c r="F2" s="479"/>
      <c r="G2" s="479"/>
      <c r="H2" s="479"/>
      <c r="I2" s="479"/>
    </row>
    <row r="3" spans="2:11" ht="13.5" thickBot="1" x14ac:dyDescent="0.3">
      <c r="B3" s="468" t="s">
        <v>235</v>
      </c>
      <c r="C3" s="480"/>
      <c r="D3" s="480"/>
      <c r="E3" s="469"/>
      <c r="F3" s="469"/>
      <c r="G3" s="469"/>
      <c r="H3" s="481"/>
      <c r="I3" s="470"/>
    </row>
    <row r="4" spans="2:11" ht="13.5" thickBot="1" x14ac:dyDescent="0.3">
      <c r="B4" s="468" t="s">
        <v>169</v>
      </c>
      <c r="C4" s="480"/>
      <c r="D4" s="480"/>
      <c r="E4" s="469"/>
      <c r="F4" s="469"/>
      <c r="G4" s="469"/>
      <c r="H4" s="481"/>
      <c r="I4" s="470"/>
    </row>
    <row r="5" spans="2:11" ht="13.5" thickBot="1" x14ac:dyDescent="0.3">
      <c r="B5" s="468" t="s">
        <v>434</v>
      </c>
      <c r="C5" s="480"/>
      <c r="D5" s="480"/>
      <c r="E5" s="469"/>
      <c r="F5" s="469"/>
      <c r="G5" s="469"/>
      <c r="H5" s="481"/>
      <c r="I5" s="470"/>
    </row>
    <row r="6" spans="2:11" ht="15.75" thickBot="1" x14ac:dyDescent="0.3">
      <c r="B6" s="485" t="s">
        <v>228</v>
      </c>
      <c r="C6" s="486"/>
      <c r="D6" s="486"/>
      <c r="E6" s="486"/>
      <c r="F6" s="486"/>
      <c r="G6" s="486"/>
      <c r="H6" s="487"/>
      <c r="I6" s="254">
        <f>+RESUMO!G10</f>
        <v>16</v>
      </c>
    </row>
    <row r="7" spans="2:11" ht="15.75" thickBot="1" x14ac:dyDescent="0.3">
      <c r="B7" s="482" t="s">
        <v>245</v>
      </c>
      <c r="C7" s="483"/>
      <c r="D7" s="483"/>
      <c r="E7" s="483"/>
      <c r="F7" s="483"/>
      <c r="G7" s="483"/>
      <c r="H7" s="484"/>
      <c r="I7" s="255">
        <f>+I36</f>
        <v>0</v>
      </c>
    </row>
    <row r="8" spans="2:11" ht="15.75" thickBot="1" x14ac:dyDescent="0.3">
      <c r="B8" s="490" t="s">
        <v>220</v>
      </c>
      <c r="C8" s="491"/>
      <c r="D8" s="491"/>
      <c r="E8" s="491"/>
      <c r="F8" s="491"/>
      <c r="G8" s="491"/>
      <c r="H8" s="492"/>
      <c r="I8" s="256">
        <f>I7/I6</f>
        <v>0</v>
      </c>
    </row>
    <row r="9" spans="2:11" s="201" customFormat="1" ht="15.75" thickBot="1" x14ac:dyDescent="0.3">
      <c r="B9" s="477" t="s">
        <v>374</v>
      </c>
      <c r="C9" s="477" t="s">
        <v>375</v>
      </c>
      <c r="D9" s="477" t="s">
        <v>211</v>
      </c>
      <c r="E9" s="477" t="s">
        <v>215</v>
      </c>
      <c r="F9" s="488" t="s">
        <v>170</v>
      </c>
      <c r="G9" s="488"/>
      <c r="H9" s="489"/>
      <c r="I9" s="489"/>
      <c r="J9" s="25"/>
    </row>
    <row r="10" spans="2:11" s="201" customFormat="1" ht="26.25" thickBot="1" x14ac:dyDescent="0.3">
      <c r="B10" s="478"/>
      <c r="C10" s="478"/>
      <c r="D10" s="478"/>
      <c r="E10" s="478"/>
      <c r="F10" s="335" t="s">
        <v>171</v>
      </c>
      <c r="G10" s="336" t="s">
        <v>183</v>
      </c>
      <c r="H10" s="336" t="s">
        <v>532</v>
      </c>
      <c r="I10" s="336" t="s">
        <v>531</v>
      </c>
      <c r="J10" s="25"/>
    </row>
    <row r="11" spans="2:11" s="26" customFormat="1" ht="23.25" thickBot="1" x14ac:dyDescent="0.3">
      <c r="B11" s="69" t="s">
        <v>304</v>
      </c>
      <c r="C11" s="69" t="s">
        <v>404</v>
      </c>
      <c r="D11" s="68" t="s">
        <v>433</v>
      </c>
      <c r="E11" s="295">
        <v>15</v>
      </c>
      <c r="F11" s="308"/>
      <c r="G11" s="182">
        <f t="shared" ref="G11:G35" si="0">F11*E11</f>
        <v>0</v>
      </c>
      <c r="H11" s="311">
        <v>5</v>
      </c>
      <c r="I11" s="205" t="str">
        <f>IFERROR(IF(F11&gt;0,((F11*E11)/H11)/12,""),"")</f>
        <v/>
      </c>
      <c r="J11" s="187"/>
      <c r="K11" s="334"/>
    </row>
    <row r="12" spans="2:11" s="26" customFormat="1" ht="23.25" thickBot="1" x14ac:dyDescent="0.3">
      <c r="B12" s="69" t="s">
        <v>305</v>
      </c>
      <c r="C12" s="69" t="s">
        <v>405</v>
      </c>
      <c r="D12" s="68" t="s">
        <v>433</v>
      </c>
      <c r="E12" s="295">
        <f t="shared" ref="E12:E34" si="1">+$I$6</f>
        <v>16</v>
      </c>
      <c r="F12" s="308"/>
      <c r="G12" s="198">
        <f t="shared" si="0"/>
        <v>0</v>
      </c>
      <c r="H12" s="311">
        <v>5</v>
      </c>
      <c r="I12" s="205" t="str">
        <f t="shared" ref="I12:I35" si="2">IFERROR(IF(F12&gt;0,((F12*E12)/H12)/12,""),"")</f>
        <v/>
      </c>
      <c r="J12" s="25"/>
    </row>
    <row r="13" spans="2:11" s="26" customFormat="1" ht="23.25" thickBot="1" x14ac:dyDescent="0.3">
      <c r="B13" s="69" t="s">
        <v>306</v>
      </c>
      <c r="C13" s="69" t="s">
        <v>406</v>
      </c>
      <c r="D13" s="68" t="s">
        <v>433</v>
      </c>
      <c r="E13" s="295">
        <f t="shared" si="1"/>
        <v>16</v>
      </c>
      <c r="F13" s="308"/>
      <c r="G13" s="198">
        <f t="shared" si="0"/>
        <v>0</v>
      </c>
      <c r="H13" s="311">
        <v>5</v>
      </c>
      <c r="I13" s="205" t="str">
        <f t="shared" si="2"/>
        <v/>
      </c>
      <c r="J13" s="25"/>
    </row>
    <row r="14" spans="2:11" s="26" customFormat="1" ht="23.25" thickBot="1" x14ac:dyDescent="0.3">
      <c r="B14" s="69" t="s">
        <v>407</v>
      </c>
      <c r="C14" s="69" t="s">
        <v>408</v>
      </c>
      <c r="D14" s="68" t="s">
        <v>433</v>
      </c>
      <c r="E14" s="295">
        <f t="shared" si="1"/>
        <v>16</v>
      </c>
      <c r="F14" s="308"/>
      <c r="G14" s="198">
        <f t="shared" si="0"/>
        <v>0</v>
      </c>
      <c r="H14" s="311">
        <v>5</v>
      </c>
      <c r="I14" s="205" t="str">
        <f t="shared" si="2"/>
        <v/>
      </c>
      <c r="J14" s="25"/>
    </row>
    <row r="15" spans="2:11" s="26" customFormat="1" ht="13.5" thickBot="1" x14ac:dyDescent="0.3">
      <c r="B15" s="69" t="s">
        <v>409</v>
      </c>
      <c r="C15" s="69" t="s">
        <v>410</v>
      </c>
      <c r="D15" s="68" t="s">
        <v>433</v>
      </c>
      <c r="E15" s="295">
        <f t="shared" si="1"/>
        <v>16</v>
      </c>
      <c r="F15" s="308"/>
      <c r="G15" s="198">
        <f t="shared" si="0"/>
        <v>0</v>
      </c>
      <c r="H15" s="311">
        <v>5</v>
      </c>
      <c r="I15" s="205" t="str">
        <f t="shared" si="2"/>
        <v/>
      </c>
      <c r="J15" s="25"/>
    </row>
    <row r="16" spans="2:11" s="26" customFormat="1" ht="23.25" thickBot="1" x14ac:dyDescent="0.3">
      <c r="B16" s="69" t="s">
        <v>411</v>
      </c>
      <c r="C16" s="69" t="s">
        <v>412</v>
      </c>
      <c r="D16" s="68" t="s">
        <v>433</v>
      </c>
      <c r="E16" s="295">
        <f t="shared" si="1"/>
        <v>16</v>
      </c>
      <c r="F16" s="308"/>
      <c r="G16" s="198">
        <f t="shared" si="0"/>
        <v>0</v>
      </c>
      <c r="H16" s="311">
        <v>5</v>
      </c>
      <c r="I16" s="205" t="str">
        <f t="shared" si="2"/>
        <v/>
      </c>
      <c r="J16" s="25"/>
    </row>
    <row r="17" spans="2:9" s="26" customFormat="1" ht="23.25" thickBot="1" x14ac:dyDescent="0.3">
      <c r="B17" s="69" t="s">
        <v>307</v>
      </c>
      <c r="C17" s="69" t="s">
        <v>413</v>
      </c>
      <c r="D17" s="68" t="s">
        <v>433</v>
      </c>
      <c r="E17" s="295">
        <f t="shared" si="1"/>
        <v>16</v>
      </c>
      <c r="F17" s="308"/>
      <c r="G17" s="198">
        <f t="shared" si="0"/>
        <v>0</v>
      </c>
      <c r="H17" s="311">
        <v>5</v>
      </c>
      <c r="I17" s="205" t="str">
        <f t="shared" si="2"/>
        <v/>
      </c>
    </row>
    <row r="18" spans="2:9" s="26" customFormat="1" thickBot="1" x14ac:dyDescent="0.3">
      <c r="B18" s="69" t="s">
        <v>308</v>
      </c>
      <c r="C18" s="69" t="s">
        <v>414</v>
      </c>
      <c r="D18" s="68" t="s">
        <v>433</v>
      </c>
      <c r="E18" s="295">
        <f t="shared" si="1"/>
        <v>16</v>
      </c>
      <c r="F18" s="308"/>
      <c r="G18" s="198">
        <f t="shared" si="0"/>
        <v>0</v>
      </c>
      <c r="H18" s="311">
        <v>5</v>
      </c>
      <c r="I18" s="205" t="str">
        <f t="shared" si="2"/>
        <v/>
      </c>
    </row>
    <row r="19" spans="2:9" s="26" customFormat="1" ht="23.25" thickBot="1" x14ac:dyDescent="0.3">
      <c r="B19" s="69" t="s">
        <v>309</v>
      </c>
      <c r="C19" s="69" t="s">
        <v>415</v>
      </c>
      <c r="D19" s="68" t="s">
        <v>433</v>
      </c>
      <c r="E19" s="295">
        <f t="shared" si="1"/>
        <v>16</v>
      </c>
      <c r="F19" s="308"/>
      <c r="G19" s="198">
        <f t="shared" si="0"/>
        <v>0</v>
      </c>
      <c r="H19" s="311">
        <v>5</v>
      </c>
      <c r="I19" s="205" t="str">
        <f t="shared" si="2"/>
        <v/>
      </c>
    </row>
    <row r="20" spans="2:9" s="26" customFormat="1" ht="23.25" thickBot="1" x14ac:dyDescent="0.3">
      <c r="B20" s="69" t="s">
        <v>310</v>
      </c>
      <c r="C20" s="69" t="s">
        <v>416</v>
      </c>
      <c r="D20" s="68" t="s">
        <v>433</v>
      </c>
      <c r="E20" s="295">
        <f t="shared" si="1"/>
        <v>16</v>
      </c>
      <c r="F20" s="308"/>
      <c r="G20" s="198">
        <f t="shared" si="0"/>
        <v>0</v>
      </c>
      <c r="H20" s="311">
        <v>5</v>
      </c>
      <c r="I20" s="205" t="str">
        <f t="shared" si="2"/>
        <v/>
      </c>
    </row>
    <row r="21" spans="2:9" s="26" customFormat="1" ht="23.25" thickBot="1" x14ac:dyDescent="0.3">
      <c r="B21" s="69" t="s">
        <v>311</v>
      </c>
      <c r="C21" s="69" t="s">
        <v>417</v>
      </c>
      <c r="D21" s="68" t="s">
        <v>433</v>
      </c>
      <c r="E21" s="295">
        <f t="shared" si="1"/>
        <v>16</v>
      </c>
      <c r="F21" s="308"/>
      <c r="G21" s="198">
        <f t="shared" si="0"/>
        <v>0</v>
      </c>
      <c r="H21" s="311">
        <v>5</v>
      </c>
      <c r="I21" s="205" t="str">
        <f t="shared" si="2"/>
        <v/>
      </c>
    </row>
    <row r="22" spans="2:9" s="26" customFormat="1" ht="23.25" thickBot="1" x14ac:dyDescent="0.3">
      <c r="B22" s="69" t="s">
        <v>312</v>
      </c>
      <c r="C22" s="69" t="s">
        <v>418</v>
      </c>
      <c r="D22" s="68" t="s">
        <v>433</v>
      </c>
      <c r="E22" s="295">
        <f t="shared" si="1"/>
        <v>16</v>
      </c>
      <c r="F22" s="308"/>
      <c r="G22" s="198">
        <f t="shared" si="0"/>
        <v>0</v>
      </c>
      <c r="H22" s="311">
        <v>5</v>
      </c>
      <c r="I22" s="205" t="str">
        <f t="shared" si="2"/>
        <v/>
      </c>
    </row>
    <row r="23" spans="2:9" s="26" customFormat="1" ht="23.25" thickBot="1" x14ac:dyDescent="0.3">
      <c r="B23" s="69" t="s">
        <v>313</v>
      </c>
      <c r="C23" s="69" t="s">
        <v>419</v>
      </c>
      <c r="D23" s="68" t="s">
        <v>433</v>
      </c>
      <c r="E23" s="295">
        <f t="shared" si="1"/>
        <v>16</v>
      </c>
      <c r="F23" s="308"/>
      <c r="G23" s="198">
        <f t="shared" si="0"/>
        <v>0</v>
      </c>
      <c r="H23" s="311">
        <v>5</v>
      </c>
      <c r="I23" s="205" t="str">
        <f t="shared" si="2"/>
        <v/>
      </c>
    </row>
    <row r="24" spans="2:9" s="26" customFormat="1" ht="23.25" thickBot="1" x14ac:dyDescent="0.3">
      <c r="B24" s="69" t="s">
        <v>314</v>
      </c>
      <c r="C24" s="69" t="s">
        <v>420</v>
      </c>
      <c r="D24" s="68" t="s">
        <v>433</v>
      </c>
      <c r="E24" s="295">
        <f t="shared" si="1"/>
        <v>16</v>
      </c>
      <c r="F24" s="308"/>
      <c r="G24" s="198">
        <f t="shared" si="0"/>
        <v>0</v>
      </c>
      <c r="H24" s="311">
        <v>5</v>
      </c>
      <c r="I24" s="205" t="str">
        <f t="shared" si="2"/>
        <v/>
      </c>
    </row>
    <row r="25" spans="2:9" s="26" customFormat="1" ht="57" thickBot="1" x14ac:dyDescent="0.3">
      <c r="B25" s="69" t="s">
        <v>498</v>
      </c>
      <c r="C25" s="69" t="s">
        <v>421</v>
      </c>
      <c r="D25" s="68" t="s">
        <v>433</v>
      </c>
      <c r="E25" s="295">
        <f t="shared" si="1"/>
        <v>16</v>
      </c>
      <c r="F25" s="308"/>
      <c r="G25" s="198">
        <f t="shared" si="0"/>
        <v>0</v>
      </c>
      <c r="H25" s="311">
        <v>5</v>
      </c>
      <c r="I25" s="205" t="str">
        <f t="shared" si="2"/>
        <v/>
      </c>
    </row>
    <row r="26" spans="2:9" s="26" customFormat="1" ht="23.25" thickBot="1" x14ac:dyDescent="0.3">
      <c r="B26" s="69" t="s">
        <v>422</v>
      </c>
      <c r="C26" s="69" t="s">
        <v>423</v>
      </c>
      <c r="D26" s="68" t="s">
        <v>433</v>
      </c>
      <c r="E26" s="295">
        <f t="shared" si="1"/>
        <v>16</v>
      </c>
      <c r="F26" s="308"/>
      <c r="G26" s="198">
        <f t="shared" si="0"/>
        <v>0</v>
      </c>
      <c r="H26" s="311">
        <v>5</v>
      </c>
      <c r="I26" s="205" t="str">
        <f t="shared" si="2"/>
        <v/>
      </c>
    </row>
    <row r="27" spans="2:9" s="26" customFormat="1" thickBot="1" x14ac:dyDescent="0.3">
      <c r="B27" s="69" t="s">
        <v>315</v>
      </c>
      <c r="C27" s="69" t="s">
        <v>424</v>
      </c>
      <c r="D27" s="68" t="s">
        <v>433</v>
      </c>
      <c r="E27" s="295">
        <f t="shared" si="1"/>
        <v>16</v>
      </c>
      <c r="F27" s="308"/>
      <c r="G27" s="198">
        <f t="shared" si="0"/>
        <v>0</v>
      </c>
      <c r="H27" s="311">
        <v>5</v>
      </c>
      <c r="I27" s="205" t="str">
        <f t="shared" si="2"/>
        <v/>
      </c>
    </row>
    <row r="28" spans="2:9" s="26" customFormat="1" ht="23.25" thickBot="1" x14ac:dyDescent="0.3">
      <c r="B28" s="69" t="s">
        <v>316</v>
      </c>
      <c r="C28" s="69" t="s">
        <v>425</v>
      </c>
      <c r="D28" s="68" t="s">
        <v>433</v>
      </c>
      <c r="E28" s="295">
        <f t="shared" si="1"/>
        <v>16</v>
      </c>
      <c r="F28" s="308"/>
      <c r="G28" s="198">
        <f t="shared" si="0"/>
        <v>0</v>
      </c>
      <c r="H28" s="311">
        <v>5</v>
      </c>
      <c r="I28" s="205" t="str">
        <f t="shared" si="2"/>
        <v/>
      </c>
    </row>
    <row r="29" spans="2:9" s="26" customFormat="1" thickBot="1" x14ac:dyDescent="0.3">
      <c r="B29" s="69" t="s">
        <v>317</v>
      </c>
      <c r="C29" s="69" t="s">
        <v>426</v>
      </c>
      <c r="D29" s="68" t="s">
        <v>433</v>
      </c>
      <c r="E29" s="295">
        <f t="shared" si="1"/>
        <v>16</v>
      </c>
      <c r="F29" s="308"/>
      <c r="G29" s="198">
        <f t="shared" si="0"/>
        <v>0</v>
      </c>
      <c r="H29" s="311">
        <v>5</v>
      </c>
      <c r="I29" s="205" t="str">
        <f t="shared" si="2"/>
        <v/>
      </c>
    </row>
    <row r="30" spans="2:9" s="26" customFormat="1" ht="45.75" thickBot="1" x14ac:dyDescent="0.3">
      <c r="B30" s="69" t="s">
        <v>427</v>
      </c>
      <c r="C30" s="69" t="s">
        <v>428</v>
      </c>
      <c r="D30" s="68" t="s">
        <v>433</v>
      </c>
      <c r="E30" s="295">
        <f t="shared" si="1"/>
        <v>16</v>
      </c>
      <c r="F30" s="308"/>
      <c r="G30" s="198">
        <f t="shared" si="0"/>
        <v>0</v>
      </c>
      <c r="H30" s="311">
        <v>5</v>
      </c>
      <c r="I30" s="205" t="str">
        <f t="shared" si="2"/>
        <v/>
      </c>
    </row>
    <row r="31" spans="2:9" s="26" customFormat="1" ht="57" thickBot="1" x14ac:dyDescent="0.3">
      <c r="B31" s="69" t="s">
        <v>318</v>
      </c>
      <c r="C31" s="69" t="s">
        <v>429</v>
      </c>
      <c r="D31" s="68" t="s">
        <v>433</v>
      </c>
      <c r="E31" s="295">
        <f t="shared" si="1"/>
        <v>16</v>
      </c>
      <c r="F31" s="308"/>
      <c r="G31" s="198">
        <f t="shared" si="0"/>
        <v>0</v>
      </c>
      <c r="H31" s="311">
        <v>5</v>
      </c>
      <c r="I31" s="205" t="str">
        <f t="shared" si="2"/>
        <v/>
      </c>
    </row>
    <row r="32" spans="2:9" s="26" customFormat="1" ht="34.5" thickBot="1" x14ac:dyDescent="0.3">
      <c r="B32" s="69" t="s">
        <v>319</v>
      </c>
      <c r="C32" s="69" t="s">
        <v>430</v>
      </c>
      <c r="D32" s="68" t="s">
        <v>433</v>
      </c>
      <c r="E32" s="295">
        <f t="shared" si="1"/>
        <v>16</v>
      </c>
      <c r="F32" s="308"/>
      <c r="G32" s="198">
        <f t="shared" si="0"/>
        <v>0</v>
      </c>
      <c r="H32" s="311">
        <v>5</v>
      </c>
      <c r="I32" s="205" t="str">
        <f t="shared" si="2"/>
        <v/>
      </c>
    </row>
    <row r="33" spans="2:9" s="26" customFormat="1" thickBot="1" x14ac:dyDescent="0.3">
      <c r="B33" s="69" t="s">
        <v>320</v>
      </c>
      <c r="C33" s="69" t="s">
        <v>431</v>
      </c>
      <c r="D33" s="68" t="s">
        <v>433</v>
      </c>
      <c r="E33" s="295">
        <f t="shared" si="1"/>
        <v>16</v>
      </c>
      <c r="F33" s="308"/>
      <c r="G33" s="198">
        <f t="shared" si="0"/>
        <v>0</v>
      </c>
      <c r="H33" s="311">
        <v>5</v>
      </c>
      <c r="I33" s="205" t="str">
        <f t="shared" si="2"/>
        <v/>
      </c>
    </row>
    <row r="34" spans="2:9" s="26" customFormat="1" ht="18.75" customHeight="1" thickBot="1" x14ac:dyDescent="0.3">
      <c r="B34" s="69" t="s">
        <v>321</v>
      </c>
      <c r="C34" s="69" t="s">
        <v>432</v>
      </c>
      <c r="D34" s="68" t="s">
        <v>433</v>
      </c>
      <c r="E34" s="295">
        <f t="shared" si="1"/>
        <v>16</v>
      </c>
      <c r="F34" s="308"/>
      <c r="G34" s="198">
        <f t="shared" si="0"/>
        <v>0</v>
      </c>
      <c r="H34" s="311">
        <v>5</v>
      </c>
      <c r="I34" s="205" t="str">
        <f t="shared" si="2"/>
        <v/>
      </c>
    </row>
    <row r="35" spans="2:9" s="26" customFormat="1" ht="30.75" customHeight="1" thickBot="1" x14ac:dyDescent="0.3">
      <c r="B35" s="69" t="s">
        <v>328</v>
      </c>
      <c r="C35" s="69" t="s">
        <v>403</v>
      </c>
      <c r="D35" s="68" t="s">
        <v>433</v>
      </c>
      <c r="E35" s="295">
        <v>15</v>
      </c>
      <c r="F35" s="308"/>
      <c r="G35" s="198">
        <f t="shared" si="0"/>
        <v>0</v>
      </c>
      <c r="H35" s="311">
        <v>5</v>
      </c>
      <c r="I35" s="205" t="str">
        <f t="shared" si="2"/>
        <v/>
      </c>
    </row>
    <row r="36" spans="2:9" s="26" customFormat="1" ht="33.75" customHeight="1" x14ac:dyDescent="0.25">
      <c r="B36" s="474" t="s">
        <v>456</v>
      </c>
      <c r="C36" s="475"/>
      <c r="D36" s="476"/>
      <c r="E36" s="476"/>
      <c r="F36" s="476"/>
      <c r="G36" s="204">
        <f>+SUM(G11:G34)</f>
        <v>0</v>
      </c>
      <c r="H36" s="204">
        <f>+SUM(H11:H34)</f>
        <v>120</v>
      </c>
      <c r="I36" s="204">
        <f>+SUM(I11:I34)</f>
        <v>0</v>
      </c>
    </row>
    <row r="37" spans="2:9" s="26" customFormat="1" ht="12" x14ac:dyDescent="0.25">
      <c r="B37" s="24"/>
      <c r="C37" s="24"/>
      <c r="D37" s="27"/>
      <c r="E37" s="27"/>
      <c r="F37" s="24"/>
      <c r="G37" s="24"/>
      <c r="H37" s="24"/>
      <c r="I37" s="188"/>
    </row>
    <row r="39" spans="2:9" x14ac:dyDescent="0.25">
      <c r="C39" s="473" t="s">
        <v>533</v>
      </c>
      <c r="D39" s="473"/>
      <c r="E39" s="473"/>
      <c r="F39" s="473"/>
      <c r="G39" s="473"/>
      <c r="H39" s="473"/>
      <c r="I39" s="473"/>
    </row>
    <row r="40" spans="2:9" x14ac:dyDescent="0.25">
      <c r="C40" s="473"/>
      <c r="D40" s="473"/>
      <c r="E40" s="473"/>
      <c r="F40" s="473"/>
      <c r="G40" s="473"/>
      <c r="H40" s="473"/>
      <c r="I40" s="473"/>
    </row>
  </sheetData>
  <autoFilter ref="B9:I37" xr:uid="{00000000-0009-0000-0000-00001D000000}">
    <filterColumn colId="4" showButton="0"/>
    <filterColumn colId="5" showButton="0"/>
    <filterColumn colId="6" showButton="0"/>
  </autoFilter>
  <mergeCells count="14">
    <mergeCell ref="C39:I40"/>
    <mergeCell ref="B36:F36"/>
    <mergeCell ref="E9:E10"/>
    <mergeCell ref="B2:I2"/>
    <mergeCell ref="B3:I3"/>
    <mergeCell ref="B4:I4"/>
    <mergeCell ref="B5:I5"/>
    <mergeCell ref="B7:H7"/>
    <mergeCell ref="B6:H6"/>
    <mergeCell ref="B9:B10"/>
    <mergeCell ref="F9:I9"/>
    <mergeCell ref="D9:D10"/>
    <mergeCell ref="B8:H8"/>
    <mergeCell ref="C9:C10"/>
  </mergeCells>
  <pageMargins left="0.70866141732283472" right="0.70866141732283472" top="0.74803149606299213" bottom="0.74803149606299213" header="0.31496062992125984" footer="0.31496062992125984"/>
  <pageSetup paperSize="9" scale="25" orientation="portrait" r:id="rId1"/>
  <ignoredErrors>
    <ignoredError sqref="E12:E34"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D15C1-50A1-4F12-87FD-2EC33BE4D11C}">
  <sheetPr>
    <tabColor theme="0" tint="-0.34998626667073579"/>
  </sheetPr>
  <dimension ref="B1:K51"/>
  <sheetViews>
    <sheetView showGridLines="0" topLeftCell="A22" zoomScale="90" zoomScaleNormal="90" zoomScaleSheetLayoutView="100" workbookViewId="0">
      <selection activeCell="F34" sqref="F34:F44"/>
    </sheetView>
  </sheetViews>
  <sheetFormatPr defaultColWidth="9.140625" defaultRowHeight="12.75" x14ac:dyDescent="0.25"/>
  <cols>
    <col min="1" max="1" width="2.7109375" style="25" customWidth="1"/>
    <col min="2" max="2" width="34.42578125" style="23" customWidth="1"/>
    <col min="3" max="3" width="80.5703125" style="23" customWidth="1"/>
    <col min="4" max="4" width="9.5703125" style="28" customWidth="1"/>
    <col min="5" max="5" width="13.42578125" style="28" customWidth="1"/>
    <col min="6" max="6" width="13.42578125" style="23" customWidth="1"/>
    <col min="7" max="7" width="16.28515625" style="23" customWidth="1"/>
    <col min="8" max="8" width="25.140625" style="23" customWidth="1"/>
    <col min="9" max="9" width="29" style="189" customWidth="1"/>
    <col min="10" max="10" width="13.42578125" style="25" bestFit="1" customWidth="1"/>
    <col min="11" max="11" width="11.7109375" style="25" bestFit="1" customWidth="1"/>
    <col min="12" max="16384" width="9.140625" style="25"/>
  </cols>
  <sheetData>
    <row r="1" spans="2:10" ht="13.5" thickBot="1" x14ac:dyDescent="0.3"/>
    <row r="2" spans="2:10" ht="19.5" thickBot="1" x14ac:dyDescent="0.3">
      <c r="B2" s="479" t="s">
        <v>435</v>
      </c>
      <c r="C2" s="479"/>
      <c r="D2" s="479"/>
      <c r="E2" s="479"/>
      <c r="F2" s="479"/>
      <c r="G2" s="479"/>
      <c r="H2" s="479"/>
      <c r="I2" s="479"/>
    </row>
    <row r="3" spans="2:10" ht="13.5" thickBot="1" x14ac:dyDescent="0.3">
      <c r="B3" s="468" t="s">
        <v>235</v>
      </c>
      <c r="C3" s="480"/>
      <c r="D3" s="480"/>
      <c r="E3" s="469"/>
      <c r="F3" s="469"/>
      <c r="G3" s="469"/>
      <c r="H3" s="481"/>
      <c r="I3" s="470"/>
    </row>
    <row r="4" spans="2:10" ht="13.5" thickBot="1" x14ac:dyDescent="0.3">
      <c r="B4" s="468" t="s">
        <v>169</v>
      </c>
      <c r="C4" s="480"/>
      <c r="D4" s="480"/>
      <c r="E4" s="469"/>
      <c r="F4" s="469"/>
      <c r="G4" s="469"/>
      <c r="H4" s="481"/>
      <c r="I4" s="470"/>
    </row>
    <row r="5" spans="2:10" ht="13.5" thickBot="1" x14ac:dyDescent="0.3">
      <c r="B5" s="468" t="s">
        <v>303</v>
      </c>
      <c r="C5" s="480"/>
      <c r="D5" s="480"/>
      <c r="E5" s="469"/>
      <c r="F5" s="469"/>
      <c r="G5" s="469"/>
      <c r="H5" s="481"/>
      <c r="I5" s="470"/>
    </row>
    <row r="6" spans="2:10" ht="15.75" thickBot="1" x14ac:dyDescent="0.3">
      <c r="B6" s="485" t="s">
        <v>228</v>
      </c>
      <c r="C6" s="486"/>
      <c r="D6" s="486"/>
      <c r="E6" s="486"/>
      <c r="F6" s="486"/>
      <c r="G6" s="486"/>
      <c r="H6" s="487"/>
      <c r="I6" s="254">
        <f>+RESUMO!G10</f>
        <v>16</v>
      </c>
    </row>
    <row r="7" spans="2:10" ht="15.75" thickBot="1" x14ac:dyDescent="0.3">
      <c r="B7" s="482" t="s">
        <v>245</v>
      </c>
      <c r="C7" s="483"/>
      <c r="D7" s="483"/>
      <c r="E7" s="483"/>
      <c r="F7" s="483"/>
      <c r="G7" s="483"/>
      <c r="H7" s="484"/>
      <c r="I7" s="255">
        <f>+I45</f>
        <v>0</v>
      </c>
    </row>
    <row r="8" spans="2:10" ht="15.75" thickBot="1" x14ac:dyDescent="0.3">
      <c r="B8" s="482" t="s">
        <v>438</v>
      </c>
      <c r="C8" s="483"/>
      <c r="D8" s="483"/>
      <c r="E8" s="483"/>
      <c r="F8" s="483"/>
      <c r="G8" s="483"/>
      <c r="H8" s="484"/>
      <c r="I8" s="255">
        <f>+I7*20%</f>
        <v>0</v>
      </c>
    </row>
    <row r="9" spans="2:10" ht="15.75" thickBot="1" x14ac:dyDescent="0.3">
      <c r="B9" s="490" t="s">
        <v>220</v>
      </c>
      <c r="C9" s="491"/>
      <c r="D9" s="491"/>
      <c r="E9" s="491"/>
      <c r="F9" s="491"/>
      <c r="G9" s="491"/>
      <c r="H9" s="492"/>
      <c r="I9" s="256">
        <f>SUM(I7:I8)/I6</f>
        <v>0</v>
      </c>
      <c r="J9" s="190"/>
    </row>
    <row r="10" spans="2:10" s="201" customFormat="1" ht="15.75" thickBot="1" x14ac:dyDescent="0.3">
      <c r="B10" s="477" t="s">
        <v>374</v>
      </c>
      <c r="C10" s="477" t="s">
        <v>375</v>
      </c>
      <c r="D10" s="477" t="s">
        <v>211</v>
      </c>
      <c r="E10" s="477" t="s">
        <v>215</v>
      </c>
      <c r="F10" s="488" t="s">
        <v>170</v>
      </c>
      <c r="G10" s="488"/>
      <c r="H10" s="489"/>
      <c r="I10" s="489"/>
    </row>
    <row r="11" spans="2:10" s="201" customFormat="1" ht="43.15" customHeight="1" thickBot="1" x14ac:dyDescent="0.3">
      <c r="B11" s="478"/>
      <c r="C11" s="478"/>
      <c r="D11" s="478"/>
      <c r="E11" s="478"/>
      <c r="F11" s="202" t="s">
        <v>171</v>
      </c>
      <c r="G11" s="203" t="s">
        <v>183</v>
      </c>
      <c r="H11" s="336" t="s">
        <v>532</v>
      </c>
      <c r="I11" s="336" t="s">
        <v>531</v>
      </c>
    </row>
    <row r="12" spans="2:10" s="26" customFormat="1" ht="13.5" thickBot="1" x14ac:dyDescent="0.3">
      <c r="B12" s="69" t="s">
        <v>322</v>
      </c>
      <c r="C12" s="69" t="s">
        <v>376</v>
      </c>
      <c r="D12" s="68" t="s">
        <v>236</v>
      </c>
      <c r="E12" s="327">
        <v>2</v>
      </c>
      <c r="F12" s="308"/>
      <c r="G12" s="182">
        <f t="shared" ref="G12:G44" si="0">F12*E12</f>
        <v>0</v>
      </c>
      <c r="H12" s="311">
        <v>5</v>
      </c>
      <c r="I12" s="205" t="str">
        <f>IFERROR(IF(F12&gt;0,((F12*E12)/H12)/12,""),"")</f>
        <v/>
      </c>
      <c r="J12" s="187"/>
    </row>
    <row r="13" spans="2:10" s="26" customFormat="1" ht="13.5" thickBot="1" x14ac:dyDescent="0.3">
      <c r="B13" s="69" t="s">
        <v>323</v>
      </c>
      <c r="C13" s="69" t="s">
        <v>377</v>
      </c>
      <c r="D13" s="68" t="s">
        <v>236</v>
      </c>
      <c r="E13" s="327">
        <v>2</v>
      </c>
      <c r="F13" s="308"/>
      <c r="G13" s="198">
        <f t="shared" si="0"/>
        <v>0</v>
      </c>
      <c r="H13" s="311">
        <v>5</v>
      </c>
      <c r="I13" s="205" t="str">
        <f t="shared" ref="I13:I44" si="1">IFERROR(IF(F13&gt;0,((F13*E13)/H13)/12,""),"")</f>
        <v/>
      </c>
      <c r="J13" s="25"/>
    </row>
    <row r="14" spans="2:10" s="26" customFormat="1" ht="13.5" thickBot="1" x14ac:dyDescent="0.3">
      <c r="B14" s="69" t="s">
        <v>324</v>
      </c>
      <c r="C14" s="69" t="s">
        <v>378</v>
      </c>
      <c r="D14" s="68" t="s">
        <v>236</v>
      </c>
      <c r="E14" s="327">
        <v>1</v>
      </c>
      <c r="F14" s="308"/>
      <c r="G14" s="198">
        <f t="shared" si="0"/>
        <v>0</v>
      </c>
      <c r="H14" s="311">
        <v>5</v>
      </c>
      <c r="I14" s="205" t="str">
        <f t="shared" si="1"/>
        <v/>
      </c>
      <c r="J14" s="25"/>
    </row>
    <row r="15" spans="2:10" s="26" customFormat="1" ht="23.25" thickBot="1" x14ac:dyDescent="0.3">
      <c r="B15" s="69" t="s">
        <v>379</v>
      </c>
      <c r="C15" s="69" t="s">
        <v>380</v>
      </c>
      <c r="D15" s="68" t="s">
        <v>236</v>
      </c>
      <c r="E15" s="327">
        <v>3</v>
      </c>
      <c r="F15" s="308"/>
      <c r="G15" s="198">
        <f t="shared" si="0"/>
        <v>0</v>
      </c>
      <c r="H15" s="311">
        <v>5</v>
      </c>
      <c r="I15" s="205" t="str">
        <f t="shared" si="1"/>
        <v/>
      </c>
      <c r="J15" s="25"/>
    </row>
    <row r="16" spans="2:10" s="26" customFormat="1" ht="23.25" thickBot="1" x14ac:dyDescent="0.3">
      <c r="B16" s="69" t="s">
        <v>381</v>
      </c>
      <c r="C16" s="69" t="s">
        <v>382</v>
      </c>
      <c r="D16" s="68" t="s">
        <v>236</v>
      </c>
      <c r="E16" s="327">
        <v>1</v>
      </c>
      <c r="F16" s="308"/>
      <c r="G16" s="198">
        <f t="shared" si="0"/>
        <v>0</v>
      </c>
      <c r="H16" s="311">
        <v>5</v>
      </c>
      <c r="I16" s="205" t="str">
        <f t="shared" si="1"/>
        <v/>
      </c>
      <c r="J16" s="25"/>
    </row>
    <row r="17" spans="2:10" s="26" customFormat="1" ht="34.5" thickBot="1" x14ac:dyDescent="0.3">
      <c r="B17" s="69" t="s">
        <v>325</v>
      </c>
      <c r="C17" s="69" t="s">
        <v>383</v>
      </c>
      <c r="D17" s="68" t="s">
        <v>236</v>
      </c>
      <c r="E17" s="327">
        <v>2</v>
      </c>
      <c r="F17" s="308"/>
      <c r="G17" s="198">
        <f t="shared" si="0"/>
        <v>0</v>
      </c>
      <c r="H17" s="311">
        <v>5</v>
      </c>
      <c r="I17" s="205" t="str">
        <f t="shared" si="1"/>
        <v/>
      </c>
      <c r="J17" s="25"/>
    </row>
    <row r="18" spans="2:10" s="26" customFormat="1" thickBot="1" x14ac:dyDescent="0.3">
      <c r="B18" s="69" t="s">
        <v>384</v>
      </c>
      <c r="C18" s="69" t="s">
        <v>502</v>
      </c>
      <c r="D18" s="68" t="s">
        <v>236</v>
      </c>
      <c r="E18" s="327">
        <v>2</v>
      </c>
      <c r="F18" s="308"/>
      <c r="G18" s="198">
        <f t="shared" si="0"/>
        <v>0</v>
      </c>
      <c r="H18" s="311">
        <v>5</v>
      </c>
      <c r="I18" s="205" t="str">
        <f t="shared" si="1"/>
        <v/>
      </c>
    </row>
    <row r="19" spans="2:10" s="26" customFormat="1" ht="34.5" thickBot="1" x14ac:dyDescent="0.3">
      <c r="B19" s="69" t="s">
        <v>326</v>
      </c>
      <c r="C19" s="69" t="s">
        <v>385</v>
      </c>
      <c r="D19" s="68" t="s">
        <v>236</v>
      </c>
      <c r="E19" s="327">
        <v>6</v>
      </c>
      <c r="F19" s="308"/>
      <c r="G19" s="198">
        <f t="shared" si="0"/>
        <v>0</v>
      </c>
      <c r="H19" s="311">
        <v>5</v>
      </c>
      <c r="I19" s="205" t="str">
        <f t="shared" si="1"/>
        <v/>
      </c>
    </row>
    <row r="20" spans="2:10" s="26" customFormat="1" ht="90.75" thickBot="1" x14ac:dyDescent="0.3">
      <c r="B20" s="69" t="s">
        <v>386</v>
      </c>
      <c r="C20" s="69" t="s">
        <v>387</v>
      </c>
      <c r="D20" s="68" t="s">
        <v>236</v>
      </c>
      <c r="E20" s="327">
        <v>1</v>
      </c>
      <c r="F20" s="308"/>
      <c r="G20" s="198">
        <f t="shared" si="0"/>
        <v>0</v>
      </c>
      <c r="H20" s="311">
        <v>5</v>
      </c>
      <c r="I20" s="205" t="str">
        <f t="shared" si="1"/>
        <v/>
      </c>
    </row>
    <row r="21" spans="2:10" s="26" customFormat="1" ht="57" thickBot="1" x14ac:dyDescent="0.3">
      <c r="B21" s="69" t="s">
        <v>388</v>
      </c>
      <c r="C21" s="69" t="s">
        <v>389</v>
      </c>
      <c r="D21" s="68" t="s">
        <v>236</v>
      </c>
      <c r="E21" s="327">
        <v>1</v>
      </c>
      <c r="F21" s="308"/>
      <c r="G21" s="198">
        <f t="shared" si="0"/>
        <v>0</v>
      </c>
      <c r="H21" s="311">
        <v>5</v>
      </c>
      <c r="I21" s="205" t="str">
        <f t="shared" si="1"/>
        <v/>
      </c>
    </row>
    <row r="22" spans="2:10" s="26" customFormat="1" ht="23.25" thickBot="1" x14ac:dyDescent="0.3">
      <c r="B22" s="69" t="s">
        <v>390</v>
      </c>
      <c r="C22" s="69" t="s">
        <v>391</v>
      </c>
      <c r="D22" s="68" t="s">
        <v>236</v>
      </c>
      <c r="E22" s="327">
        <v>1</v>
      </c>
      <c r="F22" s="308"/>
      <c r="G22" s="198">
        <f t="shared" si="0"/>
        <v>0</v>
      </c>
      <c r="H22" s="311">
        <v>5</v>
      </c>
      <c r="I22" s="205" t="str">
        <f t="shared" si="1"/>
        <v/>
      </c>
    </row>
    <row r="23" spans="2:10" s="26" customFormat="1" ht="23.25" thickBot="1" x14ac:dyDescent="0.3">
      <c r="B23" s="69" t="s">
        <v>392</v>
      </c>
      <c r="C23" s="69" t="s">
        <v>393</v>
      </c>
      <c r="D23" s="68" t="s">
        <v>236</v>
      </c>
      <c r="E23" s="327">
        <v>1</v>
      </c>
      <c r="F23" s="308"/>
      <c r="G23" s="198">
        <f t="shared" si="0"/>
        <v>0</v>
      </c>
      <c r="H23" s="311">
        <v>5</v>
      </c>
      <c r="I23" s="205" t="str">
        <f t="shared" si="1"/>
        <v/>
      </c>
    </row>
    <row r="24" spans="2:10" s="26" customFormat="1" ht="23.25" thickBot="1" x14ac:dyDescent="0.3">
      <c r="B24" s="69" t="s">
        <v>394</v>
      </c>
      <c r="C24" s="69" t="s">
        <v>395</v>
      </c>
      <c r="D24" s="68" t="s">
        <v>236</v>
      </c>
      <c r="E24" s="327">
        <v>1</v>
      </c>
      <c r="F24" s="308"/>
      <c r="G24" s="198">
        <f t="shared" si="0"/>
        <v>0</v>
      </c>
      <c r="H24" s="311">
        <v>5</v>
      </c>
      <c r="I24" s="205" t="str">
        <f t="shared" si="1"/>
        <v/>
      </c>
    </row>
    <row r="25" spans="2:10" s="26" customFormat="1" ht="68.25" thickBot="1" x14ac:dyDescent="0.3">
      <c r="B25" s="69" t="s">
        <v>396</v>
      </c>
      <c r="C25" s="69" t="s">
        <v>397</v>
      </c>
      <c r="D25" s="68" t="s">
        <v>236</v>
      </c>
      <c r="E25" s="327">
        <v>2</v>
      </c>
      <c r="F25" s="308"/>
      <c r="G25" s="198">
        <f t="shared" si="0"/>
        <v>0</v>
      </c>
      <c r="H25" s="311">
        <v>5</v>
      </c>
      <c r="I25" s="205" t="str">
        <f t="shared" si="1"/>
        <v/>
      </c>
    </row>
    <row r="26" spans="2:10" s="26" customFormat="1" ht="34.5" thickBot="1" x14ac:dyDescent="0.3">
      <c r="B26" s="69" t="s">
        <v>398</v>
      </c>
      <c r="C26" s="69" t="s">
        <v>399</v>
      </c>
      <c r="D26" s="68" t="s">
        <v>236</v>
      </c>
      <c r="E26" s="327">
        <v>4</v>
      </c>
      <c r="F26" s="308"/>
      <c r="G26" s="198">
        <f t="shared" si="0"/>
        <v>0</v>
      </c>
      <c r="H26" s="311">
        <v>5</v>
      </c>
      <c r="I26" s="205" t="str">
        <f t="shared" si="1"/>
        <v/>
      </c>
    </row>
    <row r="27" spans="2:10" s="26" customFormat="1" ht="15.75" customHeight="1" thickBot="1" x14ac:dyDescent="0.3">
      <c r="B27" s="69" t="s">
        <v>400</v>
      </c>
      <c r="C27" s="69" t="s">
        <v>401</v>
      </c>
      <c r="D27" s="68" t="s">
        <v>236</v>
      </c>
      <c r="E27" s="327">
        <v>2</v>
      </c>
      <c r="F27" s="308"/>
      <c r="G27" s="198">
        <f t="shared" si="0"/>
        <v>0</v>
      </c>
      <c r="H27" s="311">
        <v>5</v>
      </c>
      <c r="I27" s="205" t="str">
        <f t="shared" si="1"/>
        <v/>
      </c>
    </row>
    <row r="28" spans="2:10" s="26" customFormat="1" ht="20.25" customHeight="1" thickBot="1" x14ac:dyDescent="0.3">
      <c r="B28" s="69" t="s">
        <v>327</v>
      </c>
      <c r="C28" s="69" t="s">
        <v>402</v>
      </c>
      <c r="D28" s="68" t="s">
        <v>236</v>
      </c>
      <c r="E28" s="327">
        <v>2</v>
      </c>
      <c r="F28" s="308"/>
      <c r="G28" s="198">
        <f t="shared" si="0"/>
        <v>0</v>
      </c>
      <c r="H28" s="311">
        <v>5</v>
      </c>
      <c r="I28" s="205" t="str">
        <f t="shared" si="1"/>
        <v/>
      </c>
    </row>
    <row r="29" spans="2:10" s="26" customFormat="1" ht="23.25" thickBot="1" x14ac:dyDescent="0.3">
      <c r="B29" s="69" t="s">
        <v>486</v>
      </c>
      <c r="C29" s="69" t="s">
        <v>501</v>
      </c>
      <c r="D29" s="68" t="s">
        <v>236</v>
      </c>
      <c r="E29" s="327">
        <v>1</v>
      </c>
      <c r="F29" s="308"/>
      <c r="G29" s="198">
        <f t="shared" si="0"/>
        <v>0</v>
      </c>
      <c r="H29" s="311">
        <v>5</v>
      </c>
      <c r="I29" s="205" t="str">
        <f t="shared" si="1"/>
        <v/>
      </c>
    </row>
    <row r="30" spans="2:10" s="26" customFormat="1" ht="23.25" thickBot="1" x14ac:dyDescent="0.3">
      <c r="B30" s="69" t="s">
        <v>487</v>
      </c>
      <c r="C30" s="69" t="s">
        <v>504</v>
      </c>
      <c r="D30" s="68" t="s">
        <v>236</v>
      </c>
      <c r="E30" s="327">
        <v>1</v>
      </c>
      <c r="F30" s="308"/>
      <c r="G30" s="198">
        <f t="shared" si="0"/>
        <v>0</v>
      </c>
      <c r="H30" s="311">
        <v>5</v>
      </c>
      <c r="I30" s="205" t="str">
        <f t="shared" si="1"/>
        <v/>
      </c>
    </row>
    <row r="31" spans="2:10" s="26" customFormat="1" ht="34.5" thickBot="1" x14ac:dyDescent="0.3">
      <c r="B31" s="69" t="s">
        <v>488</v>
      </c>
      <c r="C31" s="69" t="s">
        <v>503</v>
      </c>
      <c r="D31" s="68" t="s">
        <v>236</v>
      </c>
      <c r="E31" s="327">
        <v>2</v>
      </c>
      <c r="F31" s="308"/>
      <c r="G31" s="198">
        <f t="shared" si="0"/>
        <v>0</v>
      </c>
      <c r="H31" s="311">
        <v>5</v>
      </c>
      <c r="I31" s="205" t="str">
        <f t="shared" si="1"/>
        <v/>
      </c>
    </row>
    <row r="32" spans="2:10" s="26" customFormat="1" ht="18" customHeight="1" thickBot="1" x14ac:dyDescent="0.3">
      <c r="B32" s="69" t="s">
        <v>489</v>
      </c>
      <c r="C32" s="69" t="s">
        <v>505</v>
      </c>
      <c r="D32" s="68" t="s">
        <v>236</v>
      </c>
      <c r="E32" s="327">
        <v>1</v>
      </c>
      <c r="F32" s="308"/>
      <c r="G32" s="198">
        <f t="shared" si="0"/>
        <v>0</v>
      </c>
      <c r="H32" s="311">
        <v>5</v>
      </c>
      <c r="I32" s="205" t="str">
        <f t="shared" si="1"/>
        <v/>
      </c>
    </row>
    <row r="33" spans="2:11" s="26" customFormat="1" ht="23.25" thickBot="1" x14ac:dyDescent="0.3">
      <c r="B33" s="69" t="s">
        <v>490</v>
      </c>
      <c r="C33" s="69" t="s">
        <v>506</v>
      </c>
      <c r="D33" s="68" t="s">
        <v>236</v>
      </c>
      <c r="E33" s="327">
        <v>1</v>
      </c>
      <c r="F33" s="308"/>
      <c r="G33" s="198">
        <f t="shared" si="0"/>
        <v>0</v>
      </c>
      <c r="H33" s="311">
        <v>5</v>
      </c>
      <c r="I33" s="205" t="str">
        <f t="shared" si="1"/>
        <v/>
      </c>
    </row>
    <row r="34" spans="2:11" s="26" customFormat="1" ht="23.25" thickBot="1" x14ac:dyDescent="0.3">
      <c r="B34" s="69" t="s">
        <v>491</v>
      </c>
      <c r="C34" s="69" t="s">
        <v>507</v>
      </c>
      <c r="D34" s="68" t="s">
        <v>236</v>
      </c>
      <c r="E34" s="327">
        <v>1</v>
      </c>
      <c r="F34" s="308"/>
      <c r="G34" s="198">
        <f t="shared" si="0"/>
        <v>0</v>
      </c>
      <c r="H34" s="311">
        <v>5</v>
      </c>
      <c r="I34" s="205" t="str">
        <f t="shared" si="1"/>
        <v/>
      </c>
    </row>
    <row r="35" spans="2:11" s="26" customFormat="1" thickBot="1" x14ac:dyDescent="0.3">
      <c r="B35" s="69" t="s">
        <v>492</v>
      </c>
      <c r="C35" s="69" t="s">
        <v>508</v>
      </c>
      <c r="D35" s="68" t="s">
        <v>236</v>
      </c>
      <c r="E35" s="327">
        <v>1</v>
      </c>
      <c r="F35" s="308"/>
      <c r="G35" s="198">
        <f t="shared" si="0"/>
        <v>0</v>
      </c>
      <c r="H35" s="311">
        <v>5</v>
      </c>
      <c r="I35" s="205" t="str">
        <f t="shared" si="1"/>
        <v/>
      </c>
    </row>
    <row r="36" spans="2:11" s="26" customFormat="1" ht="23.25" thickBot="1" x14ac:dyDescent="0.3">
      <c r="B36" s="69" t="s">
        <v>493</v>
      </c>
      <c r="C36" s="69" t="s">
        <v>509</v>
      </c>
      <c r="D36" s="68" t="s">
        <v>236</v>
      </c>
      <c r="E36" s="327">
        <v>1</v>
      </c>
      <c r="F36" s="308"/>
      <c r="G36" s="198">
        <f t="shared" si="0"/>
        <v>0</v>
      </c>
      <c r="H36" s="311">
        <v>5</v>
      </c>
      <c r="I36" s="205" t="str">
        <f t="shared" si="1"/>
        <v/>
      </c>
    </row>
    <row r="37" spans="2:11" s="26" customFormat="1" ht="23.25" thickBot="1" x14ac:dyDescent="0.3">
      <c r="B37" s="69" t="s">
        <v>494</v>
      </c>
      <c r="C37" s="69" t="s">
        <v>510</v>
      </c>
      <c r="D37" s="68" t="s">
        <v>236</v>
      </c>
      <c r="E37" s="327">
        <v>1</v>
      </c>
      <c r="F37" s="308"/>
      <c r="G37" s="198">
        <f t="shared" si="0"/>
        <v>0</v>
      </c>
      <c r="H37" s="311">
        <v>5</v>
      </c>
      <c r="I37" s="205" t="str">
        <f t="shared" si="1"/>
        <v/>
      </c>
    </row>
    <row r="38" spans="2:11" s="26" customFormat="1" ht="34.5" thickBot="1" x14ac:dyDescent="0.3">
      <c r="B38" s="69" t="s">
        <v>495</v>
      </c>
      <c r="C38" s="69" t="s">
        <v>511</v>
      </c>
      <c r="D38" s="68" t="s">
        <v>236</v>
      </c>
      <c r="E38" s="327">
        <v>1</v>
      </c>
      <c r="F38" s="308"/>
      <c r="G38" s="198">
        <f t="shared" si="0"/>
        <v>0</v>
      </c>
      <c r="H38" s="311">
        <v>5</v>
      </c>
      <c r="I38" s="205" t="str">
        <f t="shared" si="1"/>
        <v/>
      </c>
    </row>
    <row r="39" spans="2:11" s="26" customFormat="1" ht="23.25" thickBot="1" x14ac:dyDescent="0.3">
      <c r="B39" s="69" t="s">
        <v>496</v>
      </c>
      <c r="C39" s="69" t="s">
        <v>512</v>
      </c>
      <c r="D39" s="68" t="s">
        <v>236</v>
      </c>
      <c r="E39" s="327">
        <v>5</v>
      </c>
      <c r="F39" s="308"/>
      <c r="G39" s="198">
        <f t="shared" si="0"/>
        <v>0</v>
      </c>
      <c r="H39" s="311">
        <v>5</v>
      </c>
      <c r="I39" s="205" t="str">
        <f t="shared" si="1"/>
        <v/>
      </c>
    </row>
    <row r="40" spans="2:11" s="26" customFormat="1" ht="23.25" thickBot="1" x14ac:dyDescent="0.3">
      <c r="B40" s="69" t="s">
        <v>481</v>
      </c>
      <c r="C40" s="69" t="s">
        <v>513</v>
      </c>
      <c r="D40" s="68" t="s">
        <v>236</v>
      </c>
      <c r="E40" s="327">
        <v>2</v>
      </c>
      <c r="F40" s="308"/>
      <c r="G40" s="198">
        <f t="shared" si="0"/>
        <v>0</v>
      </c>
      <c r="H40" s="311">
        <v>5</v>
      </c>
      <c r="I40" s="205" t="str">
        <f t="shared" si="1"/>
        <v/>
      </c>
    </row>
    <row r="41" spans="2:11" s="26" customFormat="1" ht="23.25" thickBot="1" x14ac:dyDescent="0.3">
      <c r="B41" s="69" t="s">
        <v>482</v>
      </c>
      <c r="C41" s="69" t="s">
        <v>514</v>
      </c>
      <c r="D41" s="68" t="s">
        <v>236</v>
      </c>
      <c r="E41" s="327">
        <v>2</v>
      </c>
      <c r="F41" s="308"/>
      <c r="G41" s="198">
        <f t="shared" si="0"/>
        <v>0</v>
      </c>
      <c r="H41" s="311">
        <v>5</v>
      </c>
      <c r="I41" s="205" t="str">
        <f t="shared" si="1"/>
        <v/>
      </c>
    </row>
    <row r="42" spans="2:11" s="26" customFormat="1" thickBot="1" x14ac:dyDescent="0.3">
      <c r="B42" s="69" t="s">
        <v>483</v>
      </c>
      <c r="C42" s="69" t="s">
        <v>515</v>
      </c>
      <c r="D42" s="68" t="s">
        <v>236</v>
      </c>
      <c r="E42" s="327">
        <v>1</v>
      </c>
      <c r="F42" s="308"/>
      <c r="G42" s="198">
        <f t="shared" si="0"/>
        <v>0</v>
      </c>
      <c r="H42" s="311">
        <v>5</v>
      </c>
      <c r="I42" s="205" t="str">
        <f t="shared" si="1"/>
        <v/>
      </c>
    </row>
    <row r="43" spans="2:11" s="26" customFormat="1" thickBot="1" x14ac:dyDescent="0.3">
      <c r="B43" s="69" t="s">
        <v>484</v>
      </c>
      <c r="C43" s="69" t="s">
        <v>516</v>
      </c>
      <c r="D43" s="68" t="s">
        <v>236</v>
      </c>
      <c r="E43" s="327">
        <v>1</v>
      </c>
      <c r="F43" s="308"/>
      <c r="G43" s="198">
        <f t="shared" si="0"/>
        <v>0</v>
      </c>
      <c r="H43" s="311">
        <v>5</v>
      </c>
      <c r="I43" s="205" t="str">
        <f t="shared" si="1"/>
        <v/>
      </c>
    </row>
    <row r="44" spans="2:11" s="26" customFormat="1" thickBot="1" x14ac:dyDescent="0.3">
      <c r="B44" s="69" t="s">
        <v>485</v>
      </c>
      <c r="C44" s="69" t="s">
        <v>517</v>
      </c>
      <c r="D44" s="68" t="s">
        <v>236</v>
      </c>
      <c r="E44" s="327">
        <v>1</v>
      </c>
      <c r="F44" s="308"/>
      <c r="G44" s="198">
        <f t="shared" si="0"/>
        <v>0</v>
      </c>
      <c r="H44" s="311">
        <v>5</v>
      </c>
      <c r="I44" s="205" t="str">
        <f t="shared" si="1"/>
        <v/>
      </c>
    </row>
    <row r="45" spans="2:11" s="26" customFormat="1" ht="21.75" customHeight="1" x14ac:dyDescent="0.25">
      <c r="B45" s="474" t="s">
        <v>291</v>
      </c>
      <c r="C45" s="475"/>
      <c r="D45" s="476"/>
      <c r="E45" s="476"/>
      <c r="F45" s="476"/>
      <c r="G45" s="204">
        <f>+SUM(G12:G44)</f>
        <v>0</v>
      </c>
      <c r="H45" s="204" t="s">
        <v>527</v>
      </c>
      <c r="I45" s="204">
        <f>+SUM(I12:I44)</f>
        <v>0</v>
      </c>
      <c r="J45" s="191"/>
      <c r="K45" s="191"/>
    </row>
    <row r="46" spans="2:11" s="26" customFormat="1" ht="12" x14ac:dyDescent="0.25">
      <c r="B46" s="24"/>
      <c r="C46" s="24"/>
      <c r="D46" s="27"/>
      <c r="E46" s="27"/>
      <c r="F46" s="24"/>
      <c r="G46" s="24"/>
      <c r="H46" s="24"/>
      <c r="I46" s="337"/>
    </row>
    <row r="47" spans="2:11" ht="13.15" customHeight="1" x14ac:dyDescent="0.25">
      <c r="B47" s="473" t="s">
        <v>533</v>
      </c>
      <c r="C47" s="473"/>
      <c r="D47" s="473"/>
      <c r="E47" s="473"/>
      <c r="F47" s="473"/>
      <c r="G47" s="473"/>
      <c r="H47" s="473"/>
      <c r="I47" s="473"/>
    </row>
    <row r="48" spans="2:11" x14ac:dyDescent="0.25">
      <c r="B48" s="473"/>
      <c r="C48" s="473"/>
      <c r="D48" s="473"/>
      <c r="E48" s="473"/>
      <c r="F48" s="473"/>
      <c r="G48" s="473"/>
      <c r="H48" s="473"/>
      <c r="I48" s="473"/>
    </row>
    <row r="51" spans="8:8" x14ac:dyDescent="0.25">
      <c r="H51" s="296"/>
    </row>
  </sheetData>
  <autoFilter ref="B10:I46" xr:uid="{00000000-0009-0000-0000-00001D000000}">
    <filterColumn colId="4" showButton="0"/>
    <filterColumn colId="5" showButton="0"/>
    <filterColumn colId="6" showButton="0"/>
  </autoFilter>
  <mergeCells count="15">
    <mergeCell ref="B47:I48"/>
    <mergeCell ref="B45:F45"/>
    <mergeCell ref="B7:H7"/>
    <mergeCell ref="B9:H9"/>
    <mergeCell ref="B10:B11"/>
    <mergeCell ref="C10:C11"/>
    <mergeCell ref="D10:D11"/>
    <mergeCell ref="E10:E11"/>
    <mergeCell ref="F10:I10"/>
    <mergeCell ref="B8:H8"/>
    <mergeCell ref="B2:I2"/>
    <mergeCell ref="B3:I3"/>
    <mergeCell ref="B4:I4"/>
    <mergeCell ref="B5:I5"/>
    <mergeCell ref="B6:H6"/>
  </mergeCells>
  <phoneticPr fontId="9" type="noConversion"/>
  <pageMargins left="0.70866141732283472" right="0.70866141732283472" top="0.74803149606299213" bottom="0.74803149606299213" header="0.31496062992125984" footer="0.31496062992125984"/>
  <pageSetup paperSize="9" scale="2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0" tint="-0.34998626667073579"/>
  </sheetPr>
  <dimension ref="B1:K24"/>
  <sheetViews>
    <sheetView showGridLines="0" zoomScaleNormal="100" workbookViewId="0">
      <selection activeCell="G25" sqref="G25"/>
    </sheetView>
  </sheetViews>
  <sheetFormatPr defaultRowHeight="15" x14ac:dyDescent="0.25"/>
  <cols>
    <col min="1" max="1" width="2.5703125" customWidth="1"/>
    <col min="2" max="2" width="40.28515625" customWidth="1"/>
    <col min="3" max="3" width="10.85546875" customWidth="1"/>
    <col min="4" max="4" width="14.42578125" customWidth="1"/>
    <col min="5" max="5" width="13.5703125" customWidth="1"/>
    <col min="6" max="6" width="17.5703125" customWidth="1"/>
    <col min="7" max="7" width="27.85546875" customWidth="1"/>
    <col min="8" max="8" width="26.42578125" customWidth="1"/>
    <col min="9" max="9" width="5.42578125" customWidth="1"/>
    <col min="10" max="11" width="11.85546875" bestFit="1" customWidth="1"/>
  </cols>
  <sheetData>
    <row r="1" spans="2:11" ht="9" customHeight="1" x14ac:dyDescent="0.25"/>
    <row r="2" spans="2:11" ht="19.5" thickBot="1" x14ac:dyDescent="0.3">
      <c r="B2" s="497" t="s">
        <v>279</v>
      </c>
      <c r="C2" s="498"/>
      <c r="D2" s="498"/>
      <c r="E2" s="498"/>
      <c r="F2" s="498"/>
      <c r="G2" s="498"/>
      <c r="H2" s="499"/>
    </row>
    <row r="3" spans="2:11" x14ac:dyDescent="0.25">
      <c r="B3" s="500" t="s">
        <v>235</v>
      </c>
      <c r="C3" s="501"/>
      <c r="D3" s="501"/>
      <c r="E3" s="501"/>
      <c r="F3" s="501"/>
      <c r="G3" s="502"/>
      <c r="H3" s="503"/>
    </row>
    <row r="4" spans="2:11" x14ac:dyDescent="0.25">
      <c r="B4" s="504" t="s">
        <v>169</v>
      </c>
      <c r="C4" s="505"/>
      <c r="D4" s="505"/>
      <c r="E4" s="505"/>
      <c r="F4" s="505"/>
      <c r="G4" s="506"/>
      <c r="H4" s="507"/>
    </row>
    <row r="5" spans="2:11" x14ac:dyDescent="0.25">
      <c r="B5" s="504" t="s">
        <v>223</v>
      </c>
      <c r="C5" s="505"/>
      <c r="D5" s="505"/>
      <c r="E5" s="505"/>
      <c r="F5" s="505"/>
      <c r="G5" s="506"/>
      <c r="H5" s="507"/>
    </row>
    <row r="6" spans="2:11" ht="18" customHeight="1" x14ac:dyDescent="0.25">
      <c r="B6" s="508" t="s">
        <v>284</v>
      </c>
      <c r="C6" s="509"/>
      <c r="D6" s="509"/>
      <c r="E6" s="509"/>
      <c r="F6" s="509"/>
      <c r="G6" s="509"/>
      <c r="H6" s="510"/>
    </row>
    <row r="7" spans="2:11" ht="18" customHeight="1" x14ac:dyDescent="0.25">
      <c r="B7" s="508" t="s">
        <v>285</v>
      </c>
      <c r="C7" s="509"/>
      <c r="D7" s="509"/>
      <c r="E7" s="509"/>
      <c r="F7" s="509"/>
      <c r="G7" s="509"/>
      <c r="H7" s="510"/>
    </row>
    <row r="8" spans="2:11" x14ac:dyDescent="0.25">
      <c r="B8" s="508" t="s">
        <v>286</v>
      </c>
      <c r="C8" s="509"/>
      <c r="D8" s="509"/>
      <c r="E8" s="509"/>
      <c r="F8" s="509"/>
      <c r="G8" s="509"/>
      <c r="H8" s="510"/>
    </row>
    <row r="9" spans="2:11" x14ac:dyDescent="0.25">
      <c r="B9" s="508" t="s">
        <v>287</v>
      </c>
      <c r="C9" s="509"/>
      <c r="D9" s="509"/>
      <c r="E9" s="509"/>
      <c r="F9" s="509"/>
      <c r="G9" s="509"/>
      <c r="H9" s="510"/>
    </row>
    <row r="10" spans="2:11" x14ac:dyDescent="0.25">
      <c r="B10" s="508" t="s">
        <v>528</v>
      </c>
      <c r="C10" s="509"/>
      <c r="D10" s="509"/>
      <c r="E10" s="509"/>
      <c r="F10" s="509"/>
      <c r="G10" s="509"/>
      <c r="H10" s="510"/>
    </row>
    <row r="11" spans="2:11" x14ac:dyDescent="0.25">
      <c r="B11" s="494" t="s">
        <v>283</v>
      </c>
      <c r="C11" s="495"/>
      <c r="D11" s="495"/>
      <c r="E11" s="495"/>
      <c r="F11" s="495"/>
      <c r="G11" s="495"/>
      <c r="H11" s="496"/>
    </row>
    <row r="12" spans="2:11" ht="15.75" thickBot="1" x14ac:dyDescent="0.3">
      <c r="B12" s="493" t="s">
        <v>228</v>
      </c>
      <c r="C12" s="486"/>
      <c r="D12" s="486"/>
      <c r="E12" s="486"/>
      <c r="F12" s="486"/>
      <c r="G12" s="486"/>
      <c r="H12" s="257">
        <f>+RESUMO!G10</f>
        <v>16</v>
      </c>
    </row>
    <row r="13" spans="2:11" x14ac:dyDescent="0.25">
      <c r="B13" s="515" t="s">
        <v>288</v>
      </c>
      <c r="C13" s="515"/>
      <c r="D13" s="515"/>
      <c r="E13" s="515"/>
      <c r="F13" s="515"/>
      <c r="G13" s="515"/>
      <c r="H13" s="258">
        <f>+Veículos!H18*12</f>
        <v>0</v>
      </c>
    </row>
    <row r="14" spans="2:11" x14ac:dyDescent="0.25">
      <c r="B14" s="516" t="s">
        <v>282</v>
      </c>
      <c r="C14" s="516"/>
      <c r="D14" s="516"/>
      <c r="E14" s="516"/>
      <c r="F14" s="516"/>
      <c r="G14" s="516"/>
      <c r="H14" s="259">
        <f>H18</f>
        <v>0</v>
      </c>
    </row>
    <row r="15" spans="2:11" x14ac:dyDescent="0.25">
      <c r="B15" s="514" t="s">
        <v>220</v>
      </c>
      <c r="C15" s="514"/>
      <c r="D15" s="514"/>
      <c r="E15" s="514"/>
      <c r="F15" s="514"/>
      <c r="G15" s="514"/>
      <c r="H15" s="260">
        <f>+H14/H12</f>
        <v>0</v>
      </c>
    </row>
    <row r="16" spans="2:11" s="26" customFormat="1" ht="93.75" customHeight="1" thickBot="1" x14ac:dyDescent="0.3">
      <c r="B16" s="341" t="s">
        <v>231</v>
      </c>
      <c r="C16" s="341" t="s">
        <v>182</v>
      </c>
      <c r="D16" s="341" t="s">
        <v>281</v>
      </c>
      <c r="E16" s="341" t="s">
        <v>280</v>
      </c>
      <c r="F16" s="341" t="s">
        <v>290</v>
      </c>
      <c r="G16" s="341" t="s">
        <v>532</v>
      </c>
      <c r="H16" s="341" t="s">
        <v>531</v>
      </c>
      <c r="K16" s="191"/>
    </row>
    <row r="17" spans="2:11" s="26" customFormat="1" ht="53.25" customHeight="1" thickBot="1" x14ac:dyDescent="0.3">
      <c r="B17" s="312" t="s">
        <v>518</v>
      </c>
      <c r="C17" s="313">
        <v>1</v>
      </c>
      <c r="D17" s="339"/>
      <c r="E17" s="309"/>
      <c r="F17" s="309">
        <f>+D17*0.03</f>
        <v>0</v>
      </c>
      <c r="G17" s="310">
        <v>10</v>
      </c>
      <c r="H17" s="205" t="str">
        <f>IFERROR(IF(SUM(D17:F17)&gt;0,((SUM(D17:F17)*C17)/G17)/12,""),"")</f>
        <v/>
      </c>
      <c r="I17" s="191"/>
      <c r="J17" s="191"/>
      <c r="K17" s="194"/>
    </row>
    <row r="18" spans="2:11" s="26" customFormat="1" ht="21.75" customHeight="1" x14ac:dyDescent="0.25">
      <c r="B18" s="511" t="s">
        <v>540</v>
      </c>
      <c r="C18" s="512"/>
      <c r="D18" s="512"/>
      <c r="E18" s="512"/>
      <c r="F18" s="512"/>
      <c r="G18" s="513"/>
      <c r="H18" s="206">
        <f>SUM(H17:H17)</f>
        <v>0</v>
      </c>
      <c r="K18" s="195"/>
    </row>
    <row r="19" spans="2:11" ht="5.25" customHeight="1" x14ac:dyDescent="0.25">
      <c r="B19" s="207"/>
      <c r="H19" s="208"/>
    </row>
    <row r="20" spans="2:11" ht="22.15" customHeight="1" x14ac:dyDescent="0.25">
      <c r="B20" s="473" t="s">
        <v>533</v>
      </c>
      <c r="C20" s="473"/>
      <c r="D20" s="473"/>
      <c r="E20" s="473"/>
      <c r="F20" s="473"/>
      <c r="G20" s="473"/>
      <c r="H20" s="473"/>
      <c r="I20" s="340"/>
    </row>
    <row r="21" spans="2:11" x14ac:dyDescent="0.25">
      <c r="B21" s="473"/>
      <c r="C21" s="473"/>
      <c r="D21" s="473"/>
      <c r="E21" s="473"/>
      <c r="F21" s="473"/>
      <c r="G21" s="473"/>
      <c r="H21" s="473"/>
      <c r="I21" s="340"/>
    </row>
    <row r="22" spans="2:11" x14ac:dyDescent="0.25">
      <c r="H22" s="338"/>
    </row>
    <row r="23" spans="2:11" x14ac:dyDescent="0.25">
      <c r="H23" s="338"/>
    </row>
    <row r="24" spans="2:11" x14ac:dyDescent="0.25">
      <c r="H24" s="338"/>
    </row>
  </sheetData>
  <mergeCells count="16">
    <mergeCell ref="B20:H21"/>
    <mergeCell ref="B18:G18"/>
    <mergeCell ref="B15:G15"/>
    <mergeCell ref="B13:G13"/>
    <mergeCell ref="B14:G14"/>
    <mergeCell ref="B12:G12"/>
    <mergeCell ref="B11:H11"/>
    <mergeCell ref="B2:H2"/>
    <mergeCell ref="B3:H3"/>
    <mergeCell ref="B4:H4"/>
    <mergeCell ref="B5:H5"/>
    <mergeCell ref="B6:H6"/>
    <mergeCell ref="B7:H7"/>
    <mergeCell ref="B8:H8"/>
    <mergeCell ref="B9:H9"/>
    <mergeCell ref="B10:H10"/>
  </mergeCells>
  <pageMargins left="0.70866141732283472" right="0.70866141732283472" top="0.74803149606299213" bottom="0.74803149606299213" header="0.31496062992125984" footer="0.31496062992125984"/>
  <pageSetup paperSize="9" scale="45" orientation="portrait" r:id="rId1"/>
  <ignoredErrors>
    <ignoredError sqref="F17"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0" tint="-0.34998626667073579"/>
  </sheetPr>
  <dimension ref="A1:K72"/>
  <sheetViews>
    <sheetView showGridLines="0" zoomScaleNormal="100" zoomScaleSheetLayoutView="85" workbookViewId="0">
      <selection activeCell="H8" sqref="H8"/>
    </sheetView>
  </sheetViews>
  <sheetFormatPr defaultColWidth="9.140625" defaultRowHeight="15.75" x14ac:dyDescent="0.25"/>
  <cols>
    <col min="1" max="1" width="1.5703125" style="15" customWidth="1"/>
    <col min="2" max="2" width="13.85546875" style="141" customWidth="1"/>
    <col min="3" max="3" width="61.28515625" style="22" customWidth="1"/>
    <col min="4" max="4" width="10.28515625" style="141" customWidth="1"/>
    <col min="5" max="5" width="18.140625" style="145" customWidth="1"/>
    <col min="6" max="6" width="17.140625" style="146" customWidth="1"/>
    <col min="7" max="7" width="10.42578125" style="151" customWidth="1"/>
    <col min="8" max="8" width="21.5703125" style="141" customWidth="1"/>
    <col min="9" max="16384" width="9.140625" style="15"/>
  </cols>
  <sheetData>
    <row r="1" spans="1:11" ht="3.75" customHeight="1" x14ac:dyDescent="0.25">
      <c r="B1" s="155"/>
      <c r="C1" s="521"/>
      <c r="D1" s="521"/>
      <c r="E1" s="142"/>
      <c r="F1" s="143"/>
      <c r="G1" s="150"/>
      <c r="H1" s="142"/>
    </row>
    <row r="2" spans="1:11" ht="36" customHeight="1" x14ac:dyDescent="0.25">
      <c r="B2" s="522" t="s">
        <v>521</v>
      </c>
      <c r="C2" s="522"/>
      <c r="D2" s="522"/>
      <c r="E2" s="522"/>
      <c r="F2" s="522"/>
      <c r="G2" s="522"/>
      <c r="H2" s="522"/>
    </row>
    <row r="3" spans="1:11" ht="3" customHeight="1" x14ac:dyDescent="0.25">
      <c r="B3" s="213"/>
      <c r="C3" s="173"/>
      <c r="D3" s="274"/>
      <c r="E3" s="174"/>
      <c r="F3" s="174"/>
      <c r="G3" s="196"/>
      <c r="H3" s="175"/>
    </row>
    <row r="4" spans="1:11" ht="30.75" customHeight="1" x14ac:dyDescent="0.25">
      <c r="B4" s="517" t="s">
        <v>519</v>
      </c>
      <c r="C4" s="518"/>
      <c r="D4" s="518"/>
      <c r="E4" s="518"/>
      <c r="F4" s="518"/>
      <c r="G4" s="519"/>
      <c r="H4" s="314"/>
    </row>
    <row r="5" spans="1:11" s="12" customFormat="1" ht="37.5" customHeight="1" x14ac:dyDescent="0.25">
      <c r="A5" s="15"/>
      <c r="B5" s="520" t="str">
        <f>+'Custos Indiretos Tributos Lucro'!$F$2</f>
        <v>CUSTOS INDIRETOS, TRIBUTOS E LUCRO
Serviços por Demanda e Materiais</v>
      </c>
      <c r="C5" s="520"/>
      <c r="D5" s="520"/>
      <c r="E5" s="520"/>
      <c r="F5" s="520"/>
      <c r="G5" s="520"/>
      <c r="H5" s="286">
        <f>+'Custos Indiretos Tributos Lucro'!H10</f>
        <v>0</v>
      </c>
      <c r="I5" s="15"/>
      <c r="J5" s="15"/>
      <c r="K5" s="15"/>
    </row>
    <row r="6" spans="1:11" s="12" customFormat="1" ht="34.5" customHeight="1" x14ac:dyDescent="0.25">
      <c r="A6" s="15"/>
      <c r="B6" s="520" t="s">
        <v>499</v>
      </c>
      <c r="C6" s="520"/>
      <c r="D6" s="520"/>
      <c r="E6" s="520"/>
      <c r="F6" s="520"/>
      <c r="G6" s="520"/>
      <c r="H6" s="287">
        <f>+(H5*H4)+H4</f>
        <v>0</v>
      </c>
      <c r="I6" s="15"/>
      <c r="J6" s="15"/>
      <c r="K6" s="15"/>
    </row>
    <row r="7" spans="1:11" s="12" customFormat="1" ht="21" customHeight="1" x14ac:dyDescent="0.25">
      <c r="A7" s="15"/>
      <c r="B7" s="15"/>
      <c r="C7" s="15"/>
      <c r="D7" s="15"/>
      <c r="E7" s="15"/>
      <c r="F7" s="15"/>
      <c r="G7" s="15"/>
      <c r="H7" s="15"/>
      <c r="I7" s="15"/>
      <c r="J7" s="15"/>
      <c r="K7" s="15"/>
    </row>
    <row r="8" spans="1:11" s="12" customFormat="1" ht="32.25" customHeight="1" x14ac:dyDescent="0.25">
      <c r="A8" s="15"/>
      <c r="B8" s="517" t="s">
        <v>520</v>
      </c>
      <c r="C8" s="518"/>
      <c r="D8" s="518"/>
      <c r="E8" s="518"/>
      <c r="F8" s="518"/>
      <c r="G8" s="519"/>
      <c r="H8" s="314"/>
      <c r="I8" s="15"/>
      <c r="J8" s="15"/>
      <c r="K8" s="15"/>
    </row>
    <row r="9" spans="1:11" s="12" customFormat="1" ht="30.75" customHeight="1" x14ac:dyDescent="0.25">
      <c r="A9" s="15"/>
      <c r="B9" s="520" t="str">
        <f>+'Custos Indiretos Tributos Lucro'!$F$2</f>
        <v>CUSTOS INDIRETOS, TRIBUTOS E LUCRO
Serviços por Demanda e Materiais</v>
      </c>
      <c r="C9" s="520"/>
      <c r="D9" s="520"/>
      <c r="E9" s="520"/>
      <c r="F9" s="520"/>
      <c r="G9" s="520"/>
      <c r="H9" s="286">
        <f>+H5</f>
        <v>0</v>
      </c>
      <c r="I9" s="15"/>
      <c r="J9" s="15"/>
      <c r="K9" s="15"/>
    </row>
    <row r="10" spans="1:11" s="12" customFormat="1" ht="29.25" customHeight="1" x14ac:dyDescent="0.25">
      <c r="A10" s="15"/>
      <c r="B10" s="520" t="s">
        <v>499</v>
      </c>
      <c r="C10" s="520"/>
      <c r="D10" s="520"/>
      <c r="E10" s="520"/>
      <c r="F10" s="520"/>
      <c r="G10" s="520"/>
      <c r="H10" s="287">
        <f>+(H9*H8)+H8</f>
        <v>0</v>
      </c>
      <c r="I10" s="15"/>
      <c r="J10" s="15"/>
      <c r="K10" s="15"/>
    </row>
    <row r="11" spans="1:11" ht="32.25" customHeight="1" x14ac:dyDescent="0.25">
      <c r="B11" s="15"/>
      <c r="C11" s="15"/>
      <c r="D11" s="15"/>
      <c r="E11" s="15"/>
      <c r="F11" s="15"/>
      <c r="G11" s="15"/>
      <c r="H11" s="15"/>
    </row>
    <row r="12" spans="1:11" ht="12.75" x14ac:dyDescent="0.25">
      <c r="B12" s="15"/>
      <c r="C12" s="15"/>
      <c r="D12" s="15"/>
      <c r="E12" s="15"/>
      <c r="F12" s="15"/>
      <c r="G12" s="15"/>
      <c r="H12" s="15"/>
    </row>
    <row r="13" spans="1:11" ht="12.75" x14ac:dyDescent="0.25">
      <c r="B13" s="15"/>
      <c r="C13" s="15"/>
      <c r="D13" s="15"/>
      <c r="E13" s="15"/>
      <c r="F13" s="15"/>
      <c r="G13" s="15"/>
      <c r="H13" s="15"/>
    </row>
    <row r="14" spans="1:11" ht="12.75" x14ac:dyDescent="0.25">
      <c r="B14" s="15"/>
      <c r="C14" s="15"/>
      <c r="D14" s="15"/>
      <c r="E14" s="15"/>
      <c r="F14" s="15"/>
      <c r="G14" s="15"/>
      <c r="H14" s="15"/>
    </row>
    <row r="15" spans="1:11" x14ac:dyDescent="0.25">
      <c r="B15" s="145"/>
      <c r="C15" s="144"/>
      <c r="D15" s="145"/>
    </row>
    <row r="16" spans="1:11" x14ac:dyDescent="0.25">
      <c r="B16" s="145"/>
      <c r="C16" s="144"/>
      <c r="D16" s="145"/>
    </row>
    <row r="17" spans="2:4" x14ac:dyDescent="0.25">
      <c r="B17" s="145"/>
      <c r="C17" s="144"/>
      <c r="D17" s="145"/>
    </row>
    <row r="18" spans="2:4" x14ac:dyDescent="0.25">
      <c r="B18" s="145"/>
      <c r="C18" s="144"/>
      <c r="D18" s="145"/>
    </row>
    <row r="19" spans="2:4" x14ac:dyDescent="0.25">
      <c r="B19" s="145"/>
      <c r="C19" s="144"/>
      <c r="D19" s="145"/>
    </row>
    <row r="20" spans="2:4" x14ac:dyDescent="0.25">
      <c r="B20" s="145"/>
      <c r="C20" s="144"/>
      <c r="D20" s="145"/>
    </row>
    <row r="21" spans="2:4" x14ac:dyDescent="0.25">
      <c r="B21" s="145"/>
      <c r="C21" s="144"/>
      <c r="D21" s="145"/>
    </row>
    <row r="22" spans="2:4" x14ac:dyDescent="0.25">
      <c r="B22" s="145"/>
      <c r="C22" s="144"/>
      <c r="D22" s="145"/>
    </row>
    <row r="23" spans="2:4" x14ac:dyDescent="0.25">
      <c r="B23" s="145"/>
      <c r="C23" s="144"/>
      <c r="D23" s="145"/>
    </row>
    <row r="24" spans="2:4" x14ac:dyDescent="0.25">
      <c r="B24" s="145"/>
      <c r="C24" s="144"/>
      <c r="D24" s="145"/>
    </row>
    <row r="25" spans="2:4" x14ac:dyDescent="0.25">
      <c r="B25" s="145"/>
      <c r="C25" s="144"/>
      <c r="D25" s="145"/>
    </row>
    <row r="26" spans="2:4" x14ac:dyDescent="0.25">
      <c r="B26" s="145"/>
      <c r="C26" s="144"/>
      <c r="D26" s="145"/>
    </row>
    <row r="27" spans="2:4" x14ac:dyDescent="0.25">
      <c r="B27" s="145"/>
      <c r="C27" s="144"/>
      <c r="D27" s="145"/>
    </row>
    <row r="28" spans="2:4" x14ac:dyDescent="0.25">
      <c r="B28" s="145"/>
      <c r="C28" s="144"/>
      <c r="D28" s="145"/>
    </row>
    <row r="29" spans="2:4" x14ac:dyDescent="0.25">
      <c r="B29" s="145"/>
      <c r="C29" s="144"/>
      <c r="D29" s="145"/>
    </row>
    <row r="30" spans="2:4" x14ac:dyDescent="0.25">
      <c r="B30" s="145"/>
      <c r="C30" s="144"/>
      <c r="D30" s="145"/>
    </row>
    <row r="31" spans="2:4" x14ac:dyDescent="0.25">
      <c r="B31" s="145"/>
      <c r="C31" s="144"/>
      <c r="D31" s="145"/>
    </row>
    <row r="32" spans="2:4" x14ac:dyDescent="0.25">
      <c r="B32" s="145"/>
      <c r="C32" s="144"/>
      <c r="D32" s="145"/>
    </row>
    <row r="33" spans="2:4" x14ac:dyDescent="0.25">
      <c r="B33" s="145"/>
      <c r="C33" s="144"/>
      <c r="D33" s="145"/>
    </row>
    <row r="34" spans="2:4" x14ac:dyDescent="0.25">
      <c r="B34" s="145"/>
      <c r="C34" s="144"/>
      <c r="D34" s="145"/>
    </row>
    <row r="35" spans="2:4" x14ac:dyDescent="0.25">
      <c r="B35" s="145"/>
      <c r="C35" s="144"/>
      <c r="D35" s="145"/>
    </row>
    <row r="36" spans="2:4" x14ac:dyDescent="0.25">
      <c r="B36" s="145"/>
      <c r="C36" s="144"/>
      <c r="D36" s="145"/>
    </row>
    <row r="37" spans="2:4" x14ac:dyDescent="0.25">
      <c r="B37" s="145"/>
      <c r="C37" s="144"/>
      <c r="D37" s="145"/>
    </row>
    <row r="38" spans="2:4" x14ac:dyDescent="0.25">
      <c r="B38" s="145"/>
      <c r="C38" s="144"/>
      <c r="D38" s="145"/>
    </row>
    <row r="39" spans="2:4" x14ac:dyDescent="0.25">
      <c r="B39" s="145"/>
      <c r="C39" s="144"/>
      <c r="D39" s="145"/>
    </row>
    <row r="40" spans="2:4" x14ac:dyDescent="0.25">
      <c r="B40" s="145"/>
      <c r="C40" s="144"/>
      <c r="D40" s="145"/>
    </row>
    <row r="41" spans="2:4" x14ac:dyDescent="0.25">
      <c r="B41" s="145"/>
      <c r="C41" s="144"/>
      <c r="D41" s="145"/>
    </row>
    <row r="42" spans="2:4" x14ac:dyDescent="0.25">
      <c r="B42" s="145"/>
      <c r="C42" s="144"/>
      <c r="D42" s="145"/>
    </row>
    <row r="43" spans="2:4" x14ac:dyDescent="0.25">
      <c r="B43" s="145"/>
      <c r="C43" s="144"/>
      <c r="D43" s="145"/>
    </row>
    <row r="44" spans="2:4" x14ac:dyDescent="0.25">
      <c r="B44" s="145"/>
      <c r="C44" s="144"/>
      <c r="D44" s="145"/>
    </row>
    <row r="45" spans="2:4" x14ac:dyDescent="0.25">
      <c r="B45" s="145"/>
      <c r="C45" s="144"/>
      <c r="D45" s="145"/>
    </row>
    <row r="46" spans="2:4" x14ac:dyDescent="0.25">
      <c r="B46" s="145"/>
      <c r="C46" s="144"/>
      <c r="D46" s="145"/>
    </row>
    <row r="47" spans="2:4" x14ac:dyDescent="0.25">
      <c r="B47" s="145"/>
      <c r="C47" s="144"/>
      <c r="D47" s="145"/>
    </row>
    <row r="48" spans="2:4" x14ac:dyDescent="0.25">
      <c r="B48" s="145"/>
      <c r="C48" s="144"/>
      <c r="D48" s="145"/>
    </row>
    <row r="49" spans="2:4" x14ac:dyDescent="0.25">
      <c r="B49" s="145"/>
      <c r="C49" s="144"/>
      <c r="D49" s="145"/>
    </row>
    <row r="50" spans="2:4" x14ac:dyDescent="0.25">
      <c r="B50" s="145"/>
      <c r="C50" s="144"/>
      <c r="D50" s="145"/>
    </row>
    <row r="51" spans="2:4" x14ac:dyDescent="0.25">
      <c r="B51" s="145"/>
      <c r="C51" s="144"/>
      <c r="D51" s="145"/>
    </row>
    <row r="52" spans="2:4" x14ac:dyDescent="0.25">
      <c r="B52" s="145"/>
      <c r="C52" s="144"/>
      <c r="D52" s="145"/>
    </row>
    <row r="53" spans="2:4" x14ac:dyDescent="0.25">
      <c r="B53" s="145"/>
      <c r="C53" s="144"/>
      <c r="D53" s="145"/>
    </row>
    <row r="54" spans="2:4" x14ac:dyDescent="0.25">
      <c r="B54" s="145"/>
      <c r="C54" s="144"/>
      <c r="D54" s="145"/>
    </row>
    <row r="55" spans="2:4" x14ac:dyDescent="0.25">
      <c r="B55" s="145"/>
      <c r="C55" s="144"/>
      <c r="D55" s="145"/>
    </row>
    <row r="56" spans="2:4" x14ac:dyDescent="0.25">
      <c r="B56" s="145"/>
      <c r="C56" s="144"/>
      <c r="D56" s="145"/>
    </row>
    <row r="57" spans="2:4" x14ac:dyDescent="0.25">
      <c r="B57" s="145"/>
      <c r="C57" s="144"/>
      <c r="D57" s="145"/>
    </row>
    <row r="58" spans="2:4" x14ac:dyDescent="0.25">
      <c r="B58" s="145"/>
      <c r="C58" s="144"/>
      <c r="D58" s="145"/>
    </row>
    <row r="59" spans="2:4" x14ac:dyDescent="0.25">
      <c r="B59" s="145"/>
      <c r="C59" s="144"/>
      <c r="D59" s="145"/>
    </row>
    <row r="60" spans="2:4" x14ac:dyDescent="0.25">
      <c r="B60" s="145"/>
      <c r="C60" s="144"/>
      <c r="D60" s="145"/>
    </row>
    <row r="61" spans="2:4" x14ac:dyDescent="0.25">
      <c r="B61" s="145"/>
      <c r="C61" s="144"/>
      <c r="D61" s="145"/>
    </row>
    <row r="62" spans="2:4" x14ac:dyDescent="0.25">
      <c r="B62" s="145"/>
      <c r="C62" s="144"/>
      <c r="D62" s="145"/>
    </row>
    <row r="63" spans="2:4" x14ac:dyDescent="0.25">
      <c r="B63" s="145"/>
      <c r="C63" s="144"/>
      <c r="D63" s="145"/>
    </row>
    <row r="64" spans="2:4" x14ac:dyDescent="0.25">
      <c r="B64" s="145"/>
      <c r="C64" s="144"/>
      <c r="D64" s="145"/>
    </row>
    <row r="65" spans="2:4" x14ac:dyDescent="0.25">
      <c r="B65" s="145"/>
      <c r="C65" s="144"/>
      <c r="D65" s="145"/>
    </row>
    <row r="66" spans="2:4" x14ac:dyDescent="0.25">
      <c r="B66" s="145"/>
      <c r="C66" s="144"/>
      <c r="D66" s="145"/>
    </row>
    <row r="67" spans="2:4" x14ac:dyDescent="0.25">
      <c r="B67" s="145"/>
      <c r="C67" s="144"/>
      <c r="D67" s="145"/>
    </row>
    <row r="68" spans="2:4" x14ac:dyDescent="0.25">
      <c r="B68" s="145"/>
      <c r="C68" s="144"/>
      <c r="D68" s="145"/>
    </row>
    <row r="69" spans="2:4" x14ac:dyDescent="0.25">
      <c r="B69" s="145"/>
      <c r="C69" s="144"/>
      <c r="D69" s="145"/>
    </row>
    <row r="70" spans="2:4" x14ac:dyDescent="0.25">
      <c r="B70" s="145"/>
      <c r="C70" s="144"/>
      <c r="D70" s="145"/>
    </row>
    <row r="71" spans="2:4" x14ac:dyDescent="0.25">
      <c r="B71" s="145"/>
      <c r="C71" s="144"/>
      <c r="D71" s="145"/>
    </row>
    <row r="72" spans="2:4" x14ac:dyDescent="0.25">
      <c r="B72" s="145"/>
      <c r="C72" s="144"/>
      <c r="D72" s="145"/>
    </row>
  </sheetData>
  <mergeCells count="8">
    <mergeCell ref="B8:G8"/>
    <mergeCell ref="B9:G9"/>
    <mergeCell ref="B10:G10"/>
    <mergeCell ref="B6:G6"/>
    <mergeCell ref="C1:D1"/>
    <mergeCell ref="B2:H2"/>
    <mergeCell ref="B5:G5"/>
    <mergeCell ref="B4:G4"/>
  </mergeCells>
  <phoneticPr fontId="9" type="noConversion"/>
  <pageMargins left="0.70866141732283472" right="0.70866141732283472" top="0.74803149606299213" bottom="0.74803149606299213" header="0.31496062992125984" footer="0.31496062992125984"/>
  <pageSetup paperSize="9" scale="30" orientation="portrait" r:id="rId1"/>
  <ignoredErrors>
    <ignoredError sqref="B5"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0" tint="-0.34998626667073579"/>
  </sheetPr>
  <dimension ref="B1:H112"/>
  <sheetViews>
    <sheetView showGridLines="0" zoomScaleNormal="100" zoomScaleSheetLayoutView="115" workbookViewId="0">
      <selection activeCell="H6" sqref="H6:H7"/>
    </sheetView>
  </sheetViews>
  <sheetFormatPr defaultColWidth="9.140625" defaultRowHeight="15" x14ac:dyDescent="0.25"/>
  <cols>
    <col min="1" max="1" width="0.7109375" style="183" customWidth="1"/>
    <col min="2" max="2" width="56.7109375" style="183" customWidth="1"/>
    <col min="3" max="4" width="14.42578125" style="184" customWidth="1"/>
    <col min="5" max="5" width="17.5703125" style="186" customWidth="1"/>
    <col min="6" max="6" width="21.85546875" style="186" customWidth="1"/>
    <col min="7" max="7" width="15.140625" style="185" customWidth="1"/>
    <col min="8" max="8" width="25.42578125" style="185" customWidth="1"/>
    <col min="9" max="9" width="17.5703125" style="183" customWidth="1"/>
    <col min="10" max="10" width="16.85546875" style="183" bestFit="1" customWidth="1"/>
    <col min="11" max="11" width="11.7109375" style="183" bestFit="1" customWidth="1"/>
    <col min="12" max="16384" width="9.140625" style="183"/>
  </cols>
  <sheetData>
    <row r="1" spans="2:8" ht="4.5" customHeight="1" x14ac:dyDescent="0.25">
      <c r="C1" s="183"/>
      <c r="D1" s="183"/>
      <c r="E1" s="183"/>
      <c r="F1" s="183"/>
      <c r="G1" s="183"/>
      <c r="H1" s="183"/>
    </row>
    <row r="2" spans="2:8" ht="25.5" customHeight="1" x14ac:dyDescent="0.25">
      <c r="B2" s="525" t="s">
        <v>337</v>
      </c>
      <c r="C2" s="526"/>
      <c r="D2" s="526"/>
      <c r="E2" s="526"/>
      <c r="F2" s="526"/>
      <c r="G2" s="526"/>
      <c r="H2" s="526"/>
    </row>
    <row r="3" spans="2:8" ht="6" customHeight="1" x14ac:dyDescent="0.25">
      <c r="B3" s="209"/>
      <c r="C3" s="210"/>
      <c r="D3" s="210"/>
      <c r="E3" s="211"/>
      <c r="F3" s="211"/>
      <c r="G3" s="212"/>
      <c r="H3" s="212"/>
    </row>
    <row r="4" spans="2:8" ht="30" customHeight="1" x14ac:dyDescent="0.25">
      <c r="B4" s="523" t="s">
        <v>268</v>
      </c>
      <c r="C4" s="524"/>
      <c r="D4" s="524"/>
      <c r="E4" s="524"/>
      <c r="F4" s="524"/>
      <c r="G4" s="524"/>
      <c r="H4" s="524"/>
    </row>
    <row r="5" spans="2:8" ht="7.5" customHeight="1" x14ac:dyDescent="0.25">
      <c r="B5" s="209"/>
      <c r="C5" s="210"/>
      <c r="D5" s="210"/>
      <c r="E5" s="211"/>
      <c r="F5" s="211"/>
      <c r="G5" s="212"/>
      <c r="H5" s="212"/>
    </row>
    <row r="6" spans="2:8" ht="26.25" customHeight="1" x14ac:dyDescent="0.25">
      <c r="B6" s="528" t="s">
        <v>265</v>
      </c>
      <c r="C6" s="528"/>
      <c r="D6" s="528"/>
      <c r="E6" s="528"/>
      <c r="F6" s="528"/>
      <c r="G6" s="528"/>
      <c r="H6" s="527"/>
    </row>
    <row r="7" spans="2:8" ht="20.100000000000001" customHeight="1" x14ac:dyDescent="0.25">
      <c r="B7" s="528"/>
      <c r="C7" s="528"/>
      <c r="D7" s="528"/>
      <c r="E7" s="528"/>
      <c r="F7" s="528"/>
      <c r="G7" s="528"/>
      <c r="H7" s="527"/>
    </row>
    <row r="8" spans="2:8" ht="35.25" customHeight="1" x14ac:dyDescent="0.25">
      <c r="B8" s="520" t="str">
        <f>+'Custos Indiretos Tributos Lucro'!$F$2</f>
        <v>CUSTOS INDIRETOS, TRIBUTOS E LUCRO
Serviços por Demanda e Materiais</v>
      </c>
      <c r="C8" s="520"/>
      <c r="D8" s="520"/>
      <c r="E8" s="520"/>
      <c r="F8" s="520"/>
      <c r="G8" s="520"/>
      <c r="H8" s="286">
        <f>+'Custos Indiretos Tributos Lucro'!H10</f>
        <v>0</v>
      </c>
    </row>
    <row r="9" spans="2:8" ht="34.5" customHeight="1" x14ac:dyDescent="0.25">
      <c r="B9" s="520" t="s">
        <v>293</v>
      </c>
      <c r="C9" s="520"/>
      <c r="D9" s="520"/>
      <c r="E9" s="520"/>
      <c r="F9" s="520"/>
      <c r="G9" s="520"/>
      <c r="H9" s="287">
        <f>+(H8*H6)+H6</f>
        <v>0</v>
      </c>
    </row>
    <row r="10" spans="2:8" ht="24.75" customHeight="1" x14ac:dyDescent="0.25"/>
    <row r="11" spans="2:8" ht="27.75" customHeight="1" x14ac:dyDescent="0.25"/>
    <row r="12" spans="2:8" ht="11.25" customHeight="1" x14ac:dyDescent="0.25"/>
    <row r="74" ht="20.100000000000001" customHeight="1" x14ac:dyDescent="0.25"/>
    <row r="75" ht="20.100000000000001" customHeight="1" x14ac:dyDescent="0.25"/>
    <row r="76" ht="20.100000000000001" customHeight="1" x14ac:dyDescent="0.25"/>
    <row r="77" ht="20.100000000000001" customHeight="1" x14ac:dyDescent="0.25"/>
    <row r="78" ht="20.100000000000001" customHeight="1" x14ac:dyDescent="0.25"/>
    <row r="80" ht="20.100000000000001" customHeight="1" x14ac:dyDescent="0.25"/>
    <row r="81" ht="20.100000000000001" customHeight="1" x14ac:dyDescent="0.25"/>
    <row r="82" ht="20.100000000000001" customHeight="1" x14ac:dyDescent="0.25"/>
    <row r="84" ht="20.100000000000001" customHeight="1" x14ac:dyDescent="0.25"/>
    <row r="85" ht="20.100000000000001" customHeight="1" x14ac:dyDescent="0.25"/>
    <row r="86" ht="20.100000000000001" customHeight="1" x14ac:dyDescent="0.25"/>
    <row r="87" ht="20.100000000000001" customHeight="1" x14ac:dyDescent="0.25"/>
    <row r="88" ht="81" customHeight="1" x14ac:dyDescent="0.25"/>
    <row r="112" ht="15" customHeight="1" x14ac:dyDescent="0.25"/>
  </sheetData>
  <mergeCells count="6">
    <mergeCell ref="B4:H4"/>
    <mergeCell ref="B2:H2"/>
    <mergeCell ref="B8:G8"/>
    <mergeCell ref="B9:G9"/>
    <mergeCell ref="H6:H7"/>
    <mergeCell ref="B6:G7"/>
  </mergeCells>
  <pageMargins left="0.70866141732283472" right="0.70866141732283472" top="0.74803149606299213" bottom="0.74803149606299213" header="0.31496062992125984" footer="0.31496062992125984"/>
  <pageSetup paperSize="9" scale="5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1" tint="0.34998626667073579"/>
  </sheetPr>
  <dimension ref="B1:F24"/>
  <sheetViews>
    <sheetView showGridLines="0" topLeftCell="A12" zoomScale="85" zoomScaleNormal="85" zoomScaleSheetLayoutView="85" workbookViewId="0">
      <selection activeCell="I20" sqref="I20"/>
    </sheetView>
  </sheetViews>
  <sheetFormatPr defaultColWidth="9.140625" defaultRowHeight="15" x14ac:dyDescent="0.25"/>
  <cols>
    <col min="1" max="1" width="1.42578125" style="1" customWidth="1"/>
    <col min="2" max="2" width="25.7109375" style="1" customWidth="1"/>
    <col min="3" max="3" width="62" style="1" customWidth="1"/>
    <col min="4" max="5" width="29.140625" style="1" customWidth="1"/>
    <col min="6" max="6" width="29.5703125" style="1" customWidth="1"/>
    <col min="7" max="16384" width="9.140625" style="1"/>
  </cols>
  <sheetData>
    <row r="1" spans="2:6" ht="8.25" customHeight="1" x14ac:dyDescent="0.25"/>
    <row r="2" spans="2:6" ht="84" customHeight="1" x14ac:dyDescent="0.25">
      <c r="B2" s="544" t="s">
        <v>194</v>
      </c>
      <c r="C2" s="545"/>
      <c r="D2" s="545"/>
      <c r="E2" s="546"/>
      <c r="F2" s="547"/>
    </row>
    <row r="3" spans="2:6" ht="15.75" x14ac:dyDescent="0.25">
      <c r="B3" s="170"/>
      <c r="C3" s="171"/>
      <c r="D3" s="172"/>
      <c r="E3" s="329"/>
      <c r="F3" s="319"/>
    </row>
    <row r="4" spans="2:6" s="149" customFormat="1" ht="18.75" customHeight="1" x14ac:dyDescent="0.25">
      <c r="B4" s="529" t="str">
        <f>RESUMO!B4</f>
        <v>Nº do Processo Administrativo: 25389.000163/2024-91</v>
      </c>
      <c r="C4" s="530"/>
      <c r="D4" s="530" t="str">
        <f>RESUMO!E4</f>
        <v>PREGÃO ELETRÔNICO N° xx/2024 - COGIC</v>
      </c>
      <c r="E4" s="530"/>
      <c r="F4" s="531"/>
    </row>
    <row r="5" spans="2:6" s="149" customFormat="1" ht="18.75" customHeight="1" x14ac:dyDescent="0.25">
      <c r="B5" s="532"/>
      <c r="C5" s="533"/>
      <c r="F5" s="320"/>
    </row>
    <row r="6" spans="2:6" s="149" customFormat="1" ht="18.75" customHeight="1" x14ac:dyDescent="0.25">
      <c r="B6" s="532" t="s">
        <v>444</v>
      </c>
      <c r="C6" s="533"/>
      <c r="D6" s="533"/>
      <c r="E6" s="533"/>
      <c r="F6" s="534"/>
    </row>
    <row r="7" spans="2:6" s="149" customFormat="1" ht="10.5" customHeight="1" x14ac:dyDescent="0.25">
      <c r="B7" s="532"/>
      <c r="C7" s="533"/>
      <c r="D7" s="533"/>
      <c r="E7" s="533"/>
      <c r="F7" s="534"/>
    </row>
    <row r="8" spans="2:6" s="149" customFormat="1" ht="32.25" customHeight="1" x14ac:dyDescent="0.25">
      <c r="B8" s="532" t="s">
        <v>445</v>
      </c>
      <c r="C8" s="533"/>
      <c r="D8" s="533"/>
      <c r="E8" s="533"/>
      <c r="F8" s="534"/>
    </row>
    <row r="9" spans="2:6" s="149" customFormat="1" ht="32.25" customHeight="1" x14ac:dyDescent="0.25">
      <c r="B9" s="532" t="s">
        <v>446</v>
      </c>
      <c r="C9" s="533"/>
      <c r="D9" s="533"/>
      <c r="E9" s="533"/>
      <c r="F9" s="534"/>
    </row>
    <row r="10" spans="2:6" s="149" customFormat="1" ht="32.25" customHeight="1" x14ac:dyDescent="0.25">
      <c r="B10" s="532" t="s">
        <v>447</v>
      </c>
      <c r="C10" s="533"/>
      <c r="D10" s="330" t="s">
        <v>297</v>
      </c>
      <c r="E10" s="330"/>
      <c r="F10" s="321" t="s">
        <v>453</v>
      </c>
    </row>
    <row r="11" spans="2:6" s="149" customFormat="1" ht="32.25" customHeight="1" x14ac:dyDescent="0.25">
      <c r="B11" s="532" t="s">
        <v>448</v>
      </c>
      <c r="C11" s="533"/>
      <c r="D11" s="533" t="s">
        <v>452</v>
      </c>
      <c r="E11" s="533"/>
      <c r="F11" s="534"/>
    </row>
    <row r="12" spans="2:6" s="149" customFormat="1" ht="32.25" customHeight="1" x14ac:dyDescent="0.25">
      <c r="B12" s="168" t="s">
        <v>449</v>
      </c>
      <c r="C12" s="330" t="s">
        <v>450</v>
      </c>
      <c r="D12" s="533" t="s">
        <v>443</v>
      </c>
      <c r="E12" s="533"/>
      <c r="F12" s="534"/>
    </row>
    <row r="13" spans="2:6" s="149" customFormat="1" ht="32.25" customHeight="1" x14ac:dyDescent="0.25">
      <c r="B13" s="532" t="s">
        <v>451</v>
      </c>
      <c r="C13" s="533"/>
      <c r="D13" s="533" t="s">
        <v>442</v>
      </c>
      <c r="E13" s="533"/>
      <c r="F13" s="534"/>
    </row>
    <row r="14" spans="2:6" s="149" customFormat="1" ht="33" customHeight="1" x14ac:dyDescent="0.25">
      <c r="B14" s="197" t="s">
        <v>195</v>
      </c>
      <c r="C14" s="169" t="s">
        <v>196</v>
      </c>
      <c r="D14" s="169" t="s">
        <v>197</v>
      </c>
      <c r="E14" s="169" t="s">
        <v>198</v>
      </c>
      <c r="F14" s="322" t="s">
        <v>526</v>
      </c>
    </row>
    <row r="15" spans="2:6" s="149" customFormat="1" ht="90" customHeight="1" x14ac:dyDescent="0.25">
      <c r="B15" s="288">
        <v>1</v>
      </c>
      <c r="C15" s="289" t="str">
        <f>+RESUMO!B3</f>
        <v>Objeto: Contratação de Prestação de Serviços de Manutenção Preventiva e Corretiva dos Sistemas de Telecomunicações, Infraestrutura de Redes de Telecomunicações e Circuito Fechado de TV da Fiocruz.</v>
      </c>
      <c r="D15" s="290">
        <f>+E15/12</f>
        <v>0</v>
      </c>
      <c r="E15" s="290">
        <f>RESUMO!J14</f>
        <v>0</v>
      </c>
      <c r="F15" s="323">
        <f>+E15*2</f>
        <v>0</v>
      </c>
    </row>
    <row r="16" spans="2:6" s="149" customFormat="1" ht="36" customHeight="1" x14ac:dyDescent="0.25">
      <c r="B16" s="541" t="s">
        <v>199</v>
      </c>
      <c r="C16" s="542"/>
      <c r="D16" s="543"/>
      <c r="E16" s="331">
        <f>E15</f>
        <v>0</v>
      </c>
      <c r="F16" s="332">
        <f>F15</f>
        <v>0</v>
      </c>
    </row>
    <row r="17" spans="2:6" s="149" customFormat="1" ht="20.25" customHeight="1" x14ac:dyDescent="0.25">
      <c r="B17" s="535" t="s">
        <v>525</v>
      </c>
      <c r="C17" s="536"/>
      <c r="D17" s="536"/>
      <c r="E17" s="536"/>
      <c r="F17" s="537"/>
    </row>
    <row r="18" spans="2:6" s="149" customFormat="1" ht="36" customHeight="1" x14ac:dyDescent="0.25">
      <c r="B18" s="538"/>
      <c r="C18" s="539"/>
      <c r="D18" s="539"/>
      <c r="E18" s="539"/>
      <c r="F18" s="540"/>
    </row>
    <row r="19" spans="2:6" s="149" customFormat="1" ht="27" customHeight="1" x14ac:dyDescent="0.25">
      <c r="B19" s="529" t="s">
        <v>454</v>
      </c>
      <c r="C19" s="530"/>
      <c r="D19" s="530"/>
      <c r="E19" s="530"/>
      <c r="F19" s="531"/>
    </row>
    <row r="20" spans="2:6" s="149" customFormat="1" ht="11.25" customHeight="1" x14ac:dyDescent="0.25">
      <c r="B20" s="532"/>
      <c r="C20" s="533"/>
      <c r="D20" s="533"/>
      <c r="E20" s="533"/>
      <c r="F20" s="534"/>
    </row>
    <row r="21" spans="2:6" s="149" customFormat="1" ht="27" customHeight="1" x14ac:dyDescent="0.25">
      <c r="B21" s="529" t="s">
        <v>455</v>
      </c>
      <c r="C21" s="530"/>
      <c r="D21" s="530"/>
      <c r="E21" s="530"/>
      <c r="F21" s="531"/>
    </row>
    <row r="22" spans="2:6" s="149" customFormat="1" ht="13.5" customHeight="1" x14ac:dyDescent="0.25">
      <c r="B22" s="532"/>
      <c r="C22" s="533"/>
      <c r="D22" s="533"/>
      <c r="E22" s="533"/>
      <c r="F22" s="534"/>
    </row>
    <row r="23" spans="2:6" s="149" customFormat="1" ht="27" customHeight="1" x14ac:dyDescent="0.25">
      <c r="B23" s="529" t="s">
        <v>200</v>
      </c>
      <c r="C23" s="530"/>
      <c r="D23" s="530"/>
      <c r="E23" s="530"/>
      <c r="F23" s="531"/>
    </row>
    <row r="24" spans="2:6" x14ac:dyDescent="0.25">
      <c r="B24" s="324"/>
      <c r="C24" s="325"/>
      <c r="D24" s="325"/>
      <c r="E24" s="325"/>
      <c r="F24" s="326"/>
    </row>
  </sheetData>
  <mergeCells count="22">
    <mergeCell ref="B4:C4"/>
    <mergeCell ref="B5:C5"/>
    <mergeCell ref="D12:F12"/>
    <mergeCell ref="D4:F4"/>
    <mergeCell ref="B2:F2"/>
    <mergeCell ref="B17:F18"/>
    <mergeCell ref="B13:C13"/>
    <mergeCell ref="D13:F13"/>
    <mergeCell ref="B6:C6"/>
    <mergeCell ref="D6:F6"/>
    <mergeCell ref="B7:F7"/>
    <mergeCell ref="B8:F8"/>
    <mergeCell ref="B9:F9"/>
    <mergeCell ref="B10:C10"/>
    <mergeCell ref="B11:C11"/>
    <mergeCell ref="D11:F11"/>
    <mergeCell ref="B16:D16"/>
    <mergeCell ref="B19:F19"/>
    <mergeCell ref="B20:F20"/>
    <mergeCell ref="B21:F21"/>
    <mergeCell ref="B22:F22"/>
    <mergeCell ref="B23:F23"/>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sheetPr>
  <dimension ref="A1:J43"/>
  <sheetViews>
    <sheetView showGridLines="0" zoomScale="80" zoomScaleNormal="80" workbookViewId="0">
      <selection activeCell="F15" sqref="F15"/>
    </sheetView>
  </sheetViews>
  <sheetFormatPr defaultColWidth="0" defaultRowHeight="0" customHeight="1" zeroHeight="1" x14ac:dyDescent="0.2"/>
  <cols>
    <col min="1" max="1" width="2.5703125" style="176" customWidth="1"/>
    <col min="2" max="2" width="4" style="176" customWidth="1"/>
    <col min="3" max="3" width="54" style="176" customWidth="1"/>
    <col min="4" max="4" width="19.5703125" style="176" customWidth="1"/>
    <col min="5" max="5" width="39.7109375" style="176" customWidth="1"/>
    <col min="6" max="6" width="96.28515625" style="176" customWidth="1"/>
    <col min="7" max="7" width="32.85546875" style="176" customWidth="1"/>
    <col min="8" max="8" width="39.140625" style="176" customWidth="1"/>
    <col min="9" max="9" width="1.42578125" style="176" customWidth="1"/>
    <col min="10" max="10" width="0" style="176" hidden="1" customWidth="1"/>
    <col min="11" max="16384" width="8" style="176" hidden="1"/>
  </cols>
  <sheetData>
    <row r="1" spans="2:8" ht="8.25" customHeight="1" x14ac:dyDescent="0.2"/>
    <row r="2" spans="2:8" ht="50.25" customHeight="1" x14ac:dyDescent="0.2">
      <c r="B2" s="355" t="s">
        <v>269</v>
      </c>
      <c r="C2" s="356"/>
      <c r="D2" s="356"/>
      <c r="E2" s="356"/>
      <c r="F2" s="356"/>
      <c r="G2" s="356"/>
      <c r="H2" s="356"/>
    </row>
    <row r="3" spans="2:8" s="177" customFormat="1" ht="17.25" customHeight="1" x14ac:dyDescent="0.25">
      <c r="B3" s="349" t="s">
        <v>1</v>
      </c>
      <c r="C3" s="350"/>
      <c r="D3" s="350"/>
      <c r="E3" s="218" t="s">
        <v>2</v>
      </c>
      <c r="F3" s="218" t="s">
        <v>3</v>
      </c>
      <c r="G3" s="218" t="s">
        <v>4</v>
      </c>
      <c r="H3" s="218" t="s">
        <v>5</v>
      </c>
    </row>
    <row r="4" spans="2:8" s="153" customFormat="1" ht="21.75" customHeight="1" x14ac:dyDescent="0.2">
      <c r="B4" s="351" t="s">
        <v>6</v>
      </c>
      <c r="C4" s="352"/>
      <c r="D4" s="220" t="s">
        <v>7</v>
      </c>
      <c r="E4" s="353"/>
      <c r="F4" s="353"/>
      <c r="G4" s="353"/>
      <c r="H4" s="353"/>
    </row>
    <row r="5" spans="2:8" s="178" customFormat="1" ht="54.75" customHeight="1" x14ac:dyDescent="0.2">
      <c r="B5" s="219" t="s">
        <v>8</v>
      </c>
      <c r="C5" s="221" t="s">
        <v>243</v>
      </c>
      <c r="D5" s="297"/>
      <c r="E5" s="222"/>
      <c r="F5" s="222" t="s">
        <v>270</v>
      </c>
      <c r="G5" s="221"/>
      <c r="H5" s="221"/>
    </row>
    <row r="6" spans="2:8" s="178" customFormat="1" ht="54.75" customHeight="1" x14ac:dyDescent="0.2">
      <c r="B6" s="219" t="s">
        <v>9</v>
      </c>
      <c r="C6" s="221" t="s">
        <v>10</v>
      </c>
      <c r="D6" s="297"/>
      <c r="E6" s="222" t="s">
        <v>209</v>
      </c>
      <c r="F6" s="222" t="s">
        <v>272</v>
      </c>
      <c r="G6" s="221"/>
      <c r="H6" s="221"/>
    </row>
    <row r="7" spans="2:8" s="178" customFormat="1" ht="54.75" customHeight="1" x14ac:dyDescent="0.2">
      <c r="B7" s="219" t="s">
        <v>11</v>
      </c>
      <c r="C7" s="221" t="s">
        <v>12</v>
      </c>
      <c r="D7" s="297"/>
      <c r="E7" s="222" t="s">
        <v>13</v>
      </c>
      <c r="F7" s="222" t="s">
        <v>14</v>
      </c>
      <c r="G7" s="221"/>
      <c r="H7" s="221"/>
    </row>
    <row r="8" spans="2:8" s="153" customFormat="1" ht="34.5" customHeight="1" x14ac:dyDescent="0.2">
      <c r="B8" s="345" t="s">
        <v>15</v>
      </c>
      <c r="C8" s="346"/>
      <c r="D8" s="223">
        <f>SUM(D5+D6)+D7*(D5+D6)</f>
        <v>0</v>
      </c>
      <c r="E8" s="224"/>
      <c r="F8" s="224"/>
      <c r="G8" s="224"/>
      <c r="H8" s="224"/>
    </row>
    <row r="9" spans="2:8" s="153" customFormat="1" ht="9.75" customHeight="1" x14ac:dyDescent="0.2">
      <c r="B9" s="357"/>
      <c r="C9" s="358"/>
      <c r="D9" s="358"/>
      <c r="E9" s="225"/>
      <c r="F9" s="225"/>
      <c r="G9" s="225"/>
      <c r="H9" s="225"/>
    </row>
    <row r="10" spans="2:8" s="153" customFormat="1" ht="34.5" customHeight="1" x14ac:dyDescent="0.2">
      <c r="B10" s="351" t="s">
        <v>16</v>
      </c>
      <c r="C10" s="352"/>
      <c r="D10" s="220" t="s">
        <v>7</v>
      </c>
      <c r="E10" s="226"/>
      <c r="F10" s="224"/>
      <c r="G10" s="226"/>
      <c r="H10" s="224"/>
    </row>
    <row r="11" spans="2:8" s="153" customFormat="1" ht="28.5" customHeight="1" x14ac:dyDescent="0.2">
      <c r="B11" s="219" t="s">
        <v>8</v>
      </c>
      <c r="C11" s="221" t="s">
        <v>17</v>
      </c>
      <c r="D11" s="297"/>
      <c r="E11" s="227">
        <v>0.2</v>
      </c>
      <c r="F11" s="222" t="s">
        <v>18</v>
      </c>
      <c r="G11" s="221"/>
      <c r="H11" s="221"/>
    </row>
    <row r="12" spans="2:8" s="153" customFormat="1" ht="28.5" customHeight="1" x14ac:dyDescent="0.2">
      <c r="B12" s="219" t="s">
        <v>9</v>
      </c>
      <c r="C12" s="221" t="s">
        <v>19</v>
      </c>
      <c r="D12" s="297"/>
      <c r="E12" s="227">
        <v>2.5000000000000001E-2</v>
      </c>
      <c r="F12" s="222" t="s">
        <v>20</v>
      </c>
      <c r="G12" s="221"/>
      <c r="H12" s="221"/>
    </row>
    <row r="13" spans="2:8" s="153" customFormat="1" ht="28.5" customHeight="1" x14ac:dyDescent="0.2">
      <c r="B13" s="219" t="s">
        <v>11</v>
      </c>
      <c r="C13" s="221" t="s">
        <v>21</v>
      </c>
      <c r="D13" s="297"/>
      <c r="E13" s="227" t="s">
        <v>271</v>
      </c>
      <c r="F13" s="222" t="s">
        <v>22</v>
      </c>
      <c r="G13" s="221"/>
      <c r="H13" s="221"/>
    </row>
    <row r="14" spans="2:8" s="153" customFormat="1" ht="28.5" customHeight="1" x14ac:dyDescent="0.2">
      <c r="B14" s="219" t="s">
        <v>23</v>
      </c>
      <c r="C14" s="221" t="s">
        <v>24</v>
      </c>
      <c r="D14" s="297"/>
      <c r="E14" s="227">
        <v>1.4999999999999999E-2</v>
      </c>
      <c r="F14" s="222" t="s">
        <v>25</v>
      </c>
      <c r="G14" s="221"/>
      <c r="H14" s="221"/>
    </row>
    <row r="15" spans="2:8" s="153" customFormat="1" ht="28.5" customHeight="1" x14ac:dyDescent="0.2">
      <c r="B15" s="219" t="s">
        <v>26</v>
      </c>
      <c r="C15" s="221" t="s">
        <v>27</v>
      </c>
      <c r="D15" s="297"/>
      <c r="E15" s="227">
        <v>0.01</v>
      </c>
      <c r="F15" s="222" t="s">
        <v>28</v>
      </c>
      <c r="G15" s="221"/>
      <c r="H15" s="221"/>
    </row>
    <row r="16" spans="2:8" s="153" customFormat="1" ht="28.5" customHeight="1" x14ac:dyDescent="0.2">
      <c r="B16" s="219" t="s">
        <v>29</v>
      </c>
      <c r="C16" s="221" t="s">
        <v>30</v>
      </c>
      <c r="D16" s="297"/>
      <c r="E16" s="227">
        <v>6.0000000000000001E-3</v>
      </c>
      <c r="F16" s="222" t="s">
        <v>31</v>
      </c>
      <c r="G16" s="221"/>
      <c r="H16" s="221"/>
    </row>
    <row r="17" spans="2:8" s="153" customFormat="1" ht="28.5" customHeight="1" x14ac:dyDescent="0.2">
      <c r="B17" s="219" t="s">
        <v>32</v>
      </c>
      <c r="C17" s="221" t="s">
        <v>33</v>
      </c>
      <c r="D17" s="297"/>
      <c r="E17" s="227">
        <v>2E-3</v>
      </c>
      <c r="F17" s="222" t="s">
        <v>34</v>
      </c>
      <c r="G17" s="221"/>
      <c r="H17" s="221"/>
    </row>
    <row r="18" spans="2:8" s="153" customFormat="1" ht="28.5" customHeight="1" x14ac:dyDescent="0.2">
      <c r="B18" s="219" t="s">
        <v>35</v>
      </c>
      <c r="C18" s="221" t="s">
        <v>36</v>
      </c>
      <c r="D18" s="297"/>
      <c r="E18" s="227">
        <v>0.08</v>
      </c>
      <c r="F18" s="222" t="s">
        <v>37</v>
      </c>
      <c r="G18" s="221"/>
      <c r="H18" s="221"/>
    </row>
    <row r="19" spans="2:8" s="153" customFormat="1" ht="25.5" customHeight="1" x14ac:dyDescent="0.2">
      <c r="B19" s="345" t="s">
        <v>38</v>
      </c>
      <c r="C19" s="346"/>
      <c r="D19" s="223">
        <f>SUM(D11:D18)</f>
        <v>0</v>
      </c>
      <c r="E19" s="228"/>
      <c r="F19" s="228"/>
      <c r="G19" s="228"/>
      <c r="H19" s="228"/>
    </row>
    <row r="20" spans="2:8" ht="9.75" customHeight="1" x14ac:dyDescent="0.2">
      <c r="B20" s="229"/>
      <c r="C20" s="230"/>
      <c r="D20" s="230"/>
      <c r="E20" s="230"/>
      <c r="F20" s="230"/>
      <c r="G20" s="230"/>
      <c r="H20" s="230"/>
    </row>
    <row r="21" spans="2:8" s="177" customFormat="1" ht="34.5" customHeight="1" x14ac:dyDescent="0.25">
      <c r="B21" s="349" t="s">
        <v>39</v>
      </c>
      <c r="C21" s="350"/>
      <c r="D21" s="350"/>
      <c r="E21" s="218" t="s">
        <v>2</v>
      </c>
      <c r="F21" s="218" t="s">
        <v>3</v>
      </c>
      <c r="G21" s="218" t="s">
        <v>2</v>
      </c>
      <c r="H21" s="218" t="s">
        <v>3</v>
      </c>
    </row>
    <row r="22" spans="2:8" s="153" customFormat="1" ht="34.5" customHeight="1" x14ac:dyDescent="0.2">
      <c r="B22" s="351" t="str">
        <f>+B21</f>
        <v>MÓDULO 3 – PROVISÃO PARA RESCISÃO</v>
      </c>
      <c r="C22" s="352" t="s">
        <v>40</v>
      </c>
      <c r="D22" s="220" t="s">
        <v>7</v>
      </c>
      <c r="E22" s="354"/>
      <c r="F22" s="354"/>
      <c r="G22" s="354"/>
      <c r="H22" s="354"/>
    </row>
    <row r="23" spans="2:8" s="153" customFormat="1" ht="62.25" customHeight="1" x14ac:dyDescent="0.2">
      <c r="B23" s="219" t="s">
        <v>8</v>
      </c>
      <c r="C23" s="221" t="s">
        <v>41</v>
      </c>
      <c r="D23" s="297"/>
      <c r="E23" s="227" t="s">
        <v>42</v>
      </c>
      <c r="F23" s="222" t="s">
        <v>43</v>
      </c>
      <c r="G23" s="221"/>
      <c r="H23" s="221"/>
    </row>
    <row r="24" spans="2:8" s="153" customFormat="1" ht="24" customHeight="1" x14ac:dyDescent="0.2">
      <c r="B24" s="219" t="s">
        <v>9</v>
      </c>
      <c r="C24" s="221" t="s">
        <v>44</v>
      </c>
      <c r="D24" s="297"/>
      <c r="E24" s="227" t="s">
        <v>45</v>
      </c>
      <c r="F24" s="222" t="s">
        <v>46</v>
      </c>
      <c r="G24" s="221"/>
      <c r="H24" s="221"/>
    </row>
    <row r="25" spans="2:8" s="153" customFormat="1" ht="33.75" customHeight="1" x14ac:dyDescent="0.2">
      <c r="B25" s="219" t="s">
        <v>11</v>
      </c>
      <c r="C25" s="221" t="s">
        <v>47</v>
      </c>
      <c r="D25" s="297"/>
      <c r="E25" s="227" t="s">
        <v>48</v>
      </c>
      <c r="F25" s="222" t="s">
        <v>49</v>
      </c>
      <c r="G25" s="221"/>
      <c r="H25" s="221"/>
    </row>
    <row r="26" spans="2:8" s="153" customFormat="1" ht="42.75" customHeight="1" x14ac:dyDescent="0.2">
      <c r="B26" s="219" t="s">
        <v>23</v>
      </c>
      <c r="C26" s="221" t="s">
        <v>50</v>
      </c>
      <c r="D26" s="297"/>
      <c r="E26" s="227" t="s">
        <v>51</v>
      </c>
      <c r="F26" s="222" t="s">
        <v>52</v>
      </c>
      <c r="G26" s="221"/>
      <c r="H26" s="221"/>
    </row>
    <row r="27" spans="2:8" s="153" customFormat="1" ht="24" customHeight="1" x14ac:dyDescent="0.2">
      <c r="B27" s="219" t="s">
        <v>26</v>
      </c>
      <c r="C27" s="221" t="s">
        <v>53</v>
      </c>
      <c r="D27" s="297"/>
      <c r="E27" s="227" t="s">
        <v>54</v>
      </c>
      <c r="F27" s="222" t="s">
        <v>55</v>
      </c>
      <c r="G27" s="221"/>
      <c r="H27" s="221"/>
    </row>
    <row r="28" spans="2:8" s="153" customFormat="1" ht="46.5" customHeight="1" x14ac:dyDescent="0.2">
      <c r="B28" s="219" t="s">
        <v>29</v>
      </c>
      <c r="C28" s="221" t="s">
        <v>56</v>
      </c>
      <c r="D28" s="297"/>
      <c r="E28" s="227" t="s">
        <v>57</v>
      </c>
      <c r="F28" s="222" t="s">
        <v>58</v>
      </c>
      <c r="G28" s="221"/>
      <c r="H28" s="221"/>
    </row>
    <row r="29" spans="2:8" s="153" customFormat="1" ht="19.5" customHeight="1" x14ac:dyDescent="0.2">
      <c r="B29" s="345" t="s">
        <v>59</v>
      </c>
      <c r="C29" s="346"/>
      <c r="D29" s="223">
        <f>SUM(D23:D28)</f>
        <v>0</v>
      </c>
      <c r="E29" s="225"/>
      <c r="F29" s="225"/>
      <c r="G29" s="225"/>
      <c r="H29" s="225"/>
    </row>
    <row r="30" spans="2:8" s="153" customFormat="1" ht="34.5" customHeight="1" x14ac:dyDescent="0.2">
      <c r="B30" s="347"/>
      <c r="C30" s="348"/>
      <c r="D30" s="348"/>
      <c r="E30" s="225"/>
      <c r="F30" s="225"/>
      <c r="G30" s="225"/>
      <c r="H30" s="225"/>
    </row>
    <row r="31" spans="2:8" s="177" customFormat="1" ht="34.5" customHeight="1" x14ac:dyDescent="0.25">
      <c r="B31" s="349" t="s">
        <v>60</v>
      </c>
      <c r="C31" s="350"/>
      <c r="D31" s="350"/>
      <c r="E31" s="218" t="s">
        <v>2</v>
      </c>
      <c r="F31" s="218" t="s">
        <v>3</v>
      </c>
      <c r="G31" s="218" t="s">
        <v>2</v>
      </c>
      <c r="H31" s="218" t="s">
        <v>3</v>
      </c>
    </row>
    <row r="32" spans="2:8" s="153" customFormat="1" ht="12.75" x14ac:dyDescent="0.2">
      <c r="B32" s="351" t="s">
        <v>61</v>
      </c>
      <c r="C32" s="352"/>
      <c r="D32" s="220" t="s">
        <v>7</v>
      </c>
      <c r="E32" s="353"/>
      <c r="F32" s="353"/>
      <c r="G32" s="353"/>
      <c r="H32" s="353"/>
    </row>
    <row r="33" spans="2:8" s="153" customFormat="1" ht="63.75" x14ac:dyDescent="0.2">
      <c r="B33" s="219" t="s">
        <v>8</v>
      </c>
      <c r="C33" s="221" t="s">
        <v>62</v>
      </c>
      <c r="D33" s="297"/>
      <c r="E33" s="227" t="s">
        <v>63</v>
      </c>
      <c r="F33" s="222" t="s">
        <v>64</v>
      </c>
      <c r="G33" s="221"/>
      <c r="H33" s="221"/>
    </row>
    <row r="34" spans="2:8" s="153" customFormat="1" ht="38.25" x14ac:dyDescent="0.2">
      <c r="B34" s="219" t="s">
        <v>9</v>
      </c>
      <c r="C34" s="221" t="s">
        <v>65</v>
      </c>
      <c r="D34" s="297"/>
      <c r="E34" s="227" t="s">
        <v>66</v>
      </c>
      <c r="F34" s="222" t="s">
        <v>67</v>
      </c>
      <c r="G34" s="221"/>
      <c r="H34" s="221"/>
    </row>
    <row r="35" spans="2:8" s="153" customFormat="1" ht="51" x14ac:dyDescent="0.2">
      <c r="B35" s="219" t="s">
        <v>11</v>
      </c>
      <c r="C35" s="221" t="s">
        <v>68</v>
      </c>
      <c r="D35" s="297"/>
      <c r="E35" s="227" t="s">
        <v>69</v>
      </c>
      <c r="F35" s="222" t="s">
        <v>70</v>
      </c>
      <c r="G35" s="221"/>
      <c r="H35" s="221"/>
    </row>
    <row r="36" spans="2:8" s="153" customFormat="1" ht="63.75" x14ac:dyDescent="0.2">
      <c r="B36" s="219" t="s">
        <v>23</v>
      </c>
      <c r="C36" s="221" t="s">
        <v>244</v>
      </c>
      <c r="D36" s="297"/>
      <c r="E36" s="227" t="s">
        <v>71</v>
      </c>
      <c r="F36" s="222" t="s">
        <v>72</v>
      </c>
      <c r="G36" s="221"/>
      <c r="H36" s="221"/>
    </row>
    <row r="37" spans="2:8" s="153" customFormat="1" ht="51" x14ac:dyDescent="0.2">
      <c r="B37" s="219" t="s">
        <v>26</v>
      </c>
      <c r="C37" s="221" t="s">
        <v>73</v>
      </c>
      <c r="D37" s="297"/>
      <c r="E37" s="227" t="s">
        <v>74</v>
      </c>
      <c r="F37" s="222" t="s">
        <v>75</v>
      </c>
      <c r="G37" s="221"/>
      <c r="H37" s="221"/>
    </row>
    <row r="38" spans="2:8" s="153" customFormat="1" ht="12.75" x14ac:dyDescent="0.2">
      <c r="B38" s="219" t="s">
        <v>29</v>
      </c>
      <c r="C38" s="221" t="s">
        <v>76</v>
      </c>
      <c r="D38" s="297"/>
      <c r="E38" s="227"/>
      <c r="F38" s="222"/>
      <c r="G38" s="221"/>
      <c r="H38" s="221"/>
    </row>
    <row r="39" spans="2:8" s="153" customFormat="1" ht="24.75" customHeight="1" x14ac:dyDescent="0.2">
      <c r="B39" s="345" t="s">
        <v>77</v>
      </c>
      <c r="C39" s="346"/>
      <c r="D39" s="223">
        <f>SUM(D33:D38)</f>
        <v>0</v>
      </c>
      <c r="E39" s="225"/>
      <c r="F39" s="225"/>
      <c r="G39" s="225"/>
      <c r="H39" s="225"/>
    </row>
    <row r="40" spans="2:8" s="153" customFormat="1" ht="18" customHeight="1" x14ac:dyDescent="0.2">
      <c r="B40" s="357"/>
      <c r="C40" s="358"/>
      <c r="D40" s="358"/>
      <c r="E40" s="225"/>
      <c r="F40" s="225"/>
      <c r="G40" s="225"/>
      <c r="H40" s="225"/>
    </row>
    <row r="41" spans="2:8" s="153" customFormat="1" ht="34.5" customHeight="1" x14ac:dyDescent="0.2">
      <c r="B41" s="343" t="s">
        <v>78</v>
      </c>
      <c r="C41" s="344"/>
      <c r="D41" s="231" t="s">
        <v>7</v>
      </c>
      <c r="E41" s="225"/>
      <c r="F41" s="225"/>
      <c r="G41" s="225"/>
      <c r="H41" s="225"/>
    </row>
    <row r="42" spans="2:8" s="153" customFormat="1" ht="34.5" customHeight="1" x14ac:dyDescent="0.2">
      <c r="B42" s="219" t="s">
        <v>8</v>
      </c>
      <c r="C42" s="221" t="s">
        <v>79</v>
      </c>
      <c r="D42" s="297"/>
      <c r="E42" s="227" t="s">
        <v>80</v>
      </c>
      <c r="F42" s="222"/>
      <c r="G42" s="221"/>
      <c r="H42" s="221"/>
    </row>
    <row r="43" spans="2:8" ht="34.5" customHeight="1" x14ac:dyDescent="0.2"/>
  </sheetData>
  <mergeCells count="19">
    <mergeCell ref="E4:H4"/>
    <mergeCell ref="B22:C22"/>
    <mergeCell ref="E22:H22"/>
    <mergeCell ref="B2:H2"/>
    <mergeCell ref="B40:D40"/>
    <mergeCell ref="E32:H32"/>
    <mergeCell ref="B21:D21"/>
    <mergeCell ref="B9:D9"/>
    <mergeCell ref="B10:C10"/>
    <mergeCell ref="B19:C19"/>
    <mergeCell ref="B8:C8"/>
    <mergeCell ref="B3:D3"/>
    <mergeCell ref="B4:C4"/>
    <mergeCell ref="B41:C41"/>
    <mergeCell ref="B39:C39"/>
    <mergeCell ref="B29:C29"/>
    <mergeCell ref="B30:D30"/>
    <mergeCell ref="B31:D31"/>
    <mergeCell ref="B32:C32"/>
  </mergeCells>
  <dataValidations count="1">
    <dataValidation allowBlank="1" showInputMessage="1" showErrorMessage="1" prompt="Informar o FAP atualizado da empresa." sqref="D13" xr:uid="{00000000-0002-0000-0200-000000000000}"/>
  </dataValidations>
  <pageMargins left="0.70866141732283472" right="0.70866141732283472" top="0.74803149606299213" bottom="0.74803149606299213" header="0.31496062992125984" footer="0.31496062992125984"/>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T21"/>
  <sheetViews>
    <sheetView showGridLines="0" showRowColHeaders="0" zoomScale="90" zoomScaleNormal="90" workbookViewId="0">
      <selection activeCell="H3" sqref="H3:H8"/>
    </sheetView>
  </sheetViews>
  <sheetFormatPr defaultColWidth="0" defaultRowHeight="0" customHeight="1" zeroHeight="1" x14ac:dyDescent="0.2"/>
  <cols>
    <col min="1" max="1" width="2.85546875" style="156" customWidth="1"/>
    <col min="2" max="2" width="35.7109375" style="156" customWidth="1"/>
    <col min="3" max="3" width="28.5703125" style="156" customWidth="1"/>
    <col min="4" max="4" width="15.7109375" style="156" customWidth="1"/>
    <col min="5" max="5" width="1.7109375" style="156" customWidth="1"/>
    <col min="6" max="6" width="35.7109375" style="156" customWidth="1"/>
    <col min="7" max="7" width="28.5703125" style="156" customWidth="1"/>
    <col min="8" max="8" width="15.7109375" style="156" customWidth="1"/>
    <col min="9" max="9" width="2.85546875" style="156" customWidth="1"/>
    <col min="10" max="18" width="9.140625" style="156" customWidth="1"/>
    <col min="19" max="20" width="0" style="156" hidden="1" customWidth="1"/>
    <col min="21" max="16384" width="9.140625" style="156" hidden="1"/>
  </cols>
  <sheetData>
    <row r="1" spans="2:8" ht="7.5" customHeight="1" x14ac:dyDescent="0.2"/>
    <row r="2" spans="2:8" ht="54" customHeight="1" x14ac:dyDescent="0.2">
      <c r="B2" s="359" t="s">
        <v>267</v>
      </c>
      <c r="C2" s="359"/>
      <c r="D2" s="359"/>
      <c r="E2" s="232"/>
      <c r="F2" s="359" t="s">
        <v>441</v>
      </c>
      <c r="G2" s="359"/>
      <c r="H2" s="359"/>
    </row>
    <row r="3" spans="2:8" ht="41.25" customHeight="1" x14ac:dyDescent="0.2">
      <c r="B3" s="361" t="s">
        <v>263</v>
      </c>
      <c r="C3" s="233" t="s">
        <v>203</v>
      </c>
      <c r="D3" s="298"/>
      <c r="E3" s="232"/>
      <c r="F3" s="361" t="s">
        <v>264</v>
      </c>
      <c r="G3" s="233" t="s">
        <v>203</v>
      </c>
      <c r="H3" s="298"/>
    </row>
    <row r="4" spans="2:8" ht="41.25" customHeight="1" x14ac:dyDescent="0.2">
      <c r="B4" s="361"/>
      <c r="C4" s="233" t="s">
        <v>204</v>
      </c>
      <c r="D4" s="298"/>
      <c r="E4" s="232"/>
      <c r="F4" s="361"/>
      <c r="G4" s="233" t="s">
        <v>204</v>
      </c>
      <c r="H4" s="298"/>
    </row>
    <row r="5" spans="2:8" ht="41.25" customHeight="1" x14ac:dyDescent="0.2">
      <c r="B5" s="361"/>
      <c r="C5" s="233" t="s">
        <v>205</v>
      </c>
      <c r="D5" s="298"/>
      <c r="E5" s="232"/>
      <c r="F5" s="361"/>
      <c r="G5" s="233" t="s">
        <v>205</v>
      </c>
      <c r="H5" s="298"/>
    </row>
    <row r="6" spans="2:8" ht="41.25" customHeight="1" x14ac:dyDescent="0.2">
      <c r="B6" s="361"/>
      <c r="C6" s="233" t="s">
        <v>206</v>
      </c>
      <c r="D6" s="298"/>
      <c r="E6" s="232"/>
      <c r="F6" s="361"/>
      <c r="G6" s="233" t="s">
        <v>206</v>
      </c>
      <c r="H6" s="298"/>
    </row>
    <row r="7" spans="2:8" ht="41.25" customHeight="1" x14ac:dyDescent="0.2">
      <c r="B7" s="361"/>
      <c r="C7" s="233" t="s">
        <v>207</v>
      </c>
      <c r="D7" s="298"/>
      <c r="E7" s="232"/>
      <c r="F7" s="361"/>
      <c r="G7" s="233" t="s">
        <v>207</v>
      </c>
      <c r="H7" s="298"/>
    </row>
    <row r="8" spans="2:8" ht="41.25" customHeight="1" x14ac:dyDescent="0.2">
      <c r="B8" s="361"/>
      <c r="C8" s="233" t="s">
        <v>208</v>
      </c>
      <c r="D8" s="298"/>
      <c r="E8" s="232"/>
      <c r="F8" s="361"/>
      <c r="G8" s="233" t="s">
        <v>208</v>
      </c>
      <c r="H8" s="298"/>
    </row>
    <row r="9" spans="2:8" ht="7.5" customHeight="1" x14ac:dyDescent="0.2">
      <c r="B9" s="232"/>
      <c r="C9" s="232"/>
      <c r="D9" s="232"/>
      <c r="E9" s="232"/>
      <c r="F9" s="232"/>
      <c r="G9" s="232"/>
      <c r="H9" s="232"/>
    </row>
    <row r="10" spans="2:8" ht="15" x14ac:dyDescent="0.2">
      <c r="B10" s="360" t="s">
        <v>266</v>
      </c>
      <c r="C10" s="360"/>
      <c r="D10" s="269">
        <f>ROUND(((1+D3)*(1+D4)/(1-(D5+D6+D7+D8))-1),4)</f>
        <v>0</v>
      </c>
      <c r="E10" s="245"/>
      <c r="F10" s="360" t="s">
        <v>266</v>
      </c>
      <c r="G10" s="360"/>
      <c r="H10" s="269">
        <f>ROUND(((1+H3)*(1+H4)/(1-(H5+H6+H7+H8))-1),4)</f>
        <v>0</v>
      </c>
    </row>
    <row r="11" spans="2:8" ht="15.75" customHeight="1" x14ac:dyDescent="0.2"/>
    <row r="12" spans="2:8" ht="15.75" customHeight="1" x14ac:dyDescent="0.2"/>
    <row r="13" spans="2:8" ht="63.75" hidden="1" customHeight="1" x14ac:dyDescent="0.2"/>
    <row r="14" spans="2:8" ht="63.75" hidden="1" customHeight="1" x14ac:dyDescent="0.2"/>
    <row r="15" spans="2:8" ht="63.75" hidden="1" customHeight="1" x14ac:dyDescent="0.2"/>
    <row r="16" spans="2:8" ht="63.75" hidden="1" customHeight="1" x14ac:dyDescent="0.2"/>
    <row r="17" ht="63.75" hidden="1" customHeight="1" x14ac:dyDescent="0.2"/>
    <row r="18" ht="63.75" hidden="1" customHeight="1" x14ac:dyDescent="0.2"/>
    <row r="19" ht="63.75" hidden="1" customHeight="1" x14ac:dyDescent="0.2"/>
    <row r="20" ht="63.75" hidden="1" customHeight="1" x14ac:dyDescent="0.2"/>
    <row r="21" ht="63.75" hidden="1" customHeight="1" x14ac:dyDescent="0.2"/>
  </sheetData>
  <mergeCells count="6">
    <mergeCell ref="F2:H2"/>
    <mergeCell ref="F10:G10"/>
    <mergeCell ref="B2:D2"/>
    <mergeCell ref="B10:C10"/>
    <mergeCell ref="B3:B8"/>
    <mergeCell ref="F3:F8"/>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B1:I15"/>
  <sheetViews>
    <sheetView showGridLines="0" zoomScaleNormal="100" workbookViewId="0">
      <selection activeCell="G4" sqref="G4:H6"/>
    </sheetView>
  </sheetViews>
  <sheetFormatPr defaultColWidth="9.140625" defaultRowHeight="12.75" x14ac:dyDescent="0.2"/>
  <cols>
    <col min="1" max="1" width="1.42578125" style="147" customWidth="1"/>
    <col min="2" max="2" width="48.140625" style="147" customWidth="1"/>
    <col min="3" max="3" width="27.5703125" style="147" customWidth="1"/>
    <col min="4" max="4" width="29.140625" style="147" customWidth="1"/>
    <col min="5" max="5" width="18.5703125" style="147" customWidth="1"/>
    <col min="6" max="6" width="24" style="147" customWidth="1"/>
    <col min="7" max="7" width="14.85546875" style="148" customWidth="1"/>
    <col min="8" max="8" width="17.140625" style="152" customWidth="1"/>
    <col min="9" max="16384" width="9.140625" style="147"/>
  </cols>
  <sheetData>
    <row r="1" spans="2:9" ht="34.5" customHeight="1" x14ac:dyDescent="0.2">
      <c r="B1" s="362" t="s">
        <v>539</v>
      </c>
      <c r="C1" s="362"/>
      <c r="D1" s="362"/>
      <c r="E1" s="362"/>
      <c r="F1" s="362"/>
      <c r="G1" s="362"/>
      <c r="H1" s="362"/>
    </row>
    <row r="2" spans="2:9" ht="6" customHeight="1" x14ac:dyDescent="0.2">
      <c r="B2" s="262"/>
      <c r="C2" s="262"/>
      <c r="D2" s="262"/>
      <c r="E2" s="262"/>
      <c r="F2" s="262"/>
      <c r="G2" s="262"/>
      <c r="H2" s="262"/>
    </row>
    <row r="3" spans="2:9" ht="48" customHeight="1" x14ac:dyDescent="0.2">
      <c r="B3" s="263" t="s">
        <v>180</v>
      </c>
      <c r="C3" s="263" t="s">
        <v>181</v>
      </c>
      <c r="D3" s="263" t="s">
        <v>0</v>
      </c>
      <c r="E3" s="263" t="s">
        <v>213</v>
      </c>
      <c r="F3" s="263" t="s">
        <v>212</v>
      </c>
      <c r="G3" s="263" t="s">
        <v>237</v>
      </c>
      <c r="H3" s="264" t="s">
        <v>253</v>
      </c>
    </row>
    <row r="4" spans="2:9" s="236" customFormat="1" ht="19.5" customHeight="1" x14ac:dyDescent="0.2">
      <c r="B4" s="234" t="s">
        <v>298</v>
      </c>
      <c r="C4" s="235" t="s">
        <v>230</v>
      </c>
      <c r="D4" s="235" t="s">
        <v>229</v>
      </c>
      <c r="E4" s="235">
        <v>1</v>
      </c>
      <c r="F4" s="235">
        <v>1</v>
      </c>
      <c r="G4" s="367"/>
      <c r="H4" s="299"/>
    </row>
    <row r="5" spans="2:9" s="236" customFormat="1" ht="19.5" customHeight="1" x14ac:dyDescent="0.2">
      <c r="B5" s="234" t="s">
        <v>299</v>
      </c>
      <c r="C5" s="235" t="s">
        <v>230</v>
      </c>
      <c r="D5" s="235" t="s">
        <v>229</v>
      </c>
      <c r="E5" s="235">
        <v>14</v>
      </c>
      <c r="F5" s="235">
        <v>14</v>
      </c>
      <c r="G5" s="368"/>
      <c r="H5" s="299"/>
    </row>
    <row r="6" spans="2:9" s="236" customFormat="1" ht="19.5" customHeight="1" x14ac:dyDescent="0.2">
      <c r="B6" s="234" t="s">
        <v>536</v>
      </c>
      <c r="C6" s="235" t="s">
        <v>230</v>
      </c>
      <c r="D6" s="235" t="s">
        <v>229</v>
      </c>
      <c r="E6" s="235">
        <v>1</v>
      </c>
      <c r="F6" s="235">
        <v>1</v>
      </c>
      <c r="G6" s="369"/>
      <c r="H6" s="299"/>
    </row>
    <row r="7" spans="2:9" s="238" customFormat="1" ht="21.75" customHeight="1" thickBot="1" x14ac:dyDescent="0.3">
      <c r="B7" s="364" t="s">
        <v>294</v>
      </c>
      <c r="C7" s="365"/>
      <c r="D7" s="366"/>
      <c r="E7" s="265">
        <f>SUM(E4:E6)</f>
        <v>16</v>
      </c>
      <c r="F7" s="266">
        <f>SUM(F4:F6)</f>
        <v>16</v>
      </c>
      <c r="G7" s="363"/>
      <c r="H7" s="363"/>
      <c r="I7" s="237"/>
    </row>
    <row r="8" spans="2:9" ht="13.5" hidden="1" thickBot="1" x14ac:dyDescent="0.25"/>
    <row r="9" spans="2:9" ht="13.5" hidden="1" thickBot="1" x14ac:dyDescent="0.25"/>
    <row r="10" spans="2:9" ht="21.75" customHeight="1" thickBot="1" x14ac:dyDescent="0.25">
      <c r="B10" s="267" t="s">
        <v>274</v>
      </c>
      <c r="C10" s="239"/>
    </row>
    <row r="11" spans="2:9" ht="21.75" customHeight="1" thickBot="1" x14ac:dyDescent="0.25">
      <c r="B11" s="268" t="s">
        <v>529</v>
      </c>
      <c r="C11" s="239"/>
    </row>
    <row r="12" spans="2:9" ht="15.75" thickBot="1" x14ac:dyDescent="0.25">
      <c r="B12" s="268" t="s">
        <v>530</v>
      </c>
      <c r="C12" s="239"/>
    </row>
    <row r="13" spans="2:9" ht="15.75" thickBot="1" x14ac:dyDescent="0.25">
      <c r="B13" s="268" t="s">
        <v>535</v>
      </c>
      <c r="C13" s="239"/>
    </row>
    <row r="14" spans="2:9" ht="15.75" thickBot="1" x14ac:dyDescent="0.25">
      <c r="B14" s="268" t="s">
        <v>534</v>
      </c>
      <c r="C14" s="239"/>
    </row>
    <row r="15" spans="2:9" ht="15" x14ac:dyDescent="0.2">
      <c r="B15" s="268" t="s">
        <v>542</v>
      </c>
      <c r="C15" s="239"/>
    </row>
  </sheetData>
  <autoFilter ref="B3:H7" xr:uid="{00000000-0009-0000-0000-000004000000}"/>
  <mergeCells count="4">
    <mergeCell ref="B1:H1"/>
    <mergeCell ref="G7:H7"/>
    <mergeCell ref="B7:D7"/>
    <mergeCell ref="G4:G6"/>
  </mergeCells>
  <phoneticPr fontId="9" type="noConversion"/>
  <conditionalFormatting sqref="G4">
    <cfRule type="containsText" dxfId="1" priority="22" operator="containsText" text="ok">
      <formula>NOT(ISERROR(SEARCH("ok",G4)))</formula>
    </cfRule>
    <cfRule type="containsText" dxfId="0" priority="23" operator="containsText" text="dimensionar">
      <formula>NOT(ISERROR(SEARCH("dimensionar",G4)))</formula>
    </cfRule>
  </conditionalFormatting>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pageSetUpPr fitToPage="1"/>
  </sheetPr>
  <dimension ref="A1:L24"/>
  <sheetViews>
    <sheetView showGridLines="0" zoomScale="90" zoomScaleNormal="90" workbookViewId="0">
      <selection activeCell="N14" sqref="N14"/>
    </sheetView>
  </sheetViews>
  <sheetFormatPr defaultColWidth="9.140625" defaultRowHeight="15.75" x14ac:dyDescent="0.25"/>
  <cols>
    <col min="1" max="1" width="2.7109375" style="17" customWidth="1"/>
    <col min="2" max="2" width="5" style="157" customWidth="1"/>
    <col min="3" max="3" width="29.5703125" style="165" customWidth="1"/>
    <col min="4" max="4" width="26.85546875" style="19" bestFit="1" customWidth="1"/>
    <col min="5" max="5" width="22" style="19" bestFit="1" customWidth="1"/>
    <col min="6" max="6" width="13.140625" style="19" bestFit="1" customWidth="1"/>
    <col min="7" max="7" width="16.85546875" style="19" bestFit="1" customWidth="1"/>
    <col min="8" max="8" width="18.5703125" style="17" bestFit="1" customWidth="1"/>
    <col min="9" max="9" width="24.42578125" style="17" customWidth="1"/>
    <col min="10" max="10" width="24" style="16" customWidth="1"/>
    <col min="11" max="11" width="24.140625" style="17" customWidth="1"/>
    <col min="12" max="12" width="17" style="17" customWidth="1"/>
    <col min="13" max="13" width="23.7109375" style="17" customWidth="1"/>
    <col min="14" max="14" width="25.5703125" style="17" customWidth="1"/>
    <col min="15" max="18" width="9.140625" style="17"/>
    <col min="19" max="19" width="9.5703125" style="17" bestFit="1" customWidth="1"/>
    <col min="20" max="16384" width="9.140625" style="17"/>
  </cols>
  <sheetData>
    <row r="1" spans="1:12" ht="13.5" customHeight="1" x14ac:dyDescent="0.25">
      <c r="A1" s="16"/>
      <c r="B1" s="166"/>
      <c r="C1" s="162"/>
      <c r="D1" s="158"/>
      <c r="E1" s="158"/>
      <c r="F1" s="158"/>
      <c r="G1" s="158"/>
      <c r="H1" s="159"/>
      <c r="I1" s="160"/>
    </row>
    <row r="2" spans="1:12" s="18" customFormat="1" ht="27.75" customHeight="1" x14ac:dyDescent="0.25">
      <c r="A2" s="161"/>
      <c r="B2" s="370" t="s">
        <v>224</v>
      </c>
      <c r="C2" s="371"/>
      <c r="D2" s="371"/>
      <c r="E2" s="371"/>
      <c r="F2" s="371"/>
      <c r="G2" s="371"/>
      <c r="H2" s="371"/>
      <c r="I2" s="371"/>
      <c r="J2" s="371"/>
      <c r="K2" s="371"/>
    </row>
    <row r="3" spans="1:12" s="243" customFormat="1" ht="45.75" customHeight="1" x14ac:dyDescent="0.25">
      <c r="A3" s="244"/>
      <c r="B3" s="372" t="s">
        <v>439</v>
      </c>
      <c r="C3" s="373"/>
      <c r="D3" s="373"/>
      <c r="E3" s="373"/>
      <c r="F3" s="373"/>
      <c r="G3" s="373"/>
      <c r="H3" s="373"/>
      <c r="I3" s="373"/>
      <c r="J3" s="373"/>
      <c r="K3" s="373"/>
    </row>
    <row r="4" spans="1:12" s="243" customFormat="1" ht="29.25" customHeight="1" x14ac:dyDescent="0.25">
      <c r="A4" s="244"/>
      <c r="B4" s="384" t="s">
        <v>339</v>
      </c>
      <c r="C4" s="384"/>
      <c r="D4" s="384"/>
      <c r="E4" s="374" t="s">
        <v>338</v>
      </c>
      <c r="F4" s="375"/>
      <c r="G4" s="375"/>
      <c r="H4" s="375"/>
      <c r="I4" s="375"/>
      <c r="J4" s="375"/>
      <c r="K4" s="375"/>
    </row>
    <row r="5" spans="1:12" s="243" customFormat="1" ht="45.75" customHeight="1" x14ac:dyDescent="0.25">
      <c r="A5" s="244"/>
      <c r="B5" s="383" t="s">
        <v>225</v>
      </c>
      <c r="C5" s="383"/>
      <c r="D5" s="275" t="s">
        <v>181</v>
      </c>
      <c r="E5" s="275" t="s">
        <v>0</v>
      </c>
      <c r="F5" s="275" t="s">
        <v>226</v>
      </c>
      <c r="G5" s="275" t="s">
        <v>228</v>
      </c>
      <c r="H5" s="275" t="s">
        <v>191</v>
      </c>
      <c r="I5" s="275" t="s">
        <v>192</v>
      </c>
      <c r="J5" s="275" t="s">
        <v>193</v>
      </c>
      <c r="K5" s="275" t="s">
        <v>524</v>
      </c>
    </row>
    <row r="6" spans="1:12" s="243" customFormat="1" ht="27" customHeight="1" x14ac:dyDescent="0.25">
      <c r="A6" s="244"/>
      <c r="B6" s="276">
        <v>1</v>
      </c>
      <c r="C6" s="273" t="str">
        <f>'Legenda Postos de Trabalho'!B4</f>
        <v>Supervisor</v>
      </c>
      <c r="D6" s="215" t="s">
        <v>230</v>
      </c>
      <c r="E6" s="277" t="str">
        <f>'Legenda Postos de Trabalho'!D4</f>
        <v>44 hs (Segunda a Sexta)</v>
      </c>
      <c r="F6" s="277">
        <f>'Legenda Postos de Trabalho'!E4</f>
        <v>1</v>
      </c>
      <c r="G6" s="277">
        <f>'Legenda Postos de Trabalho'!F4</f>
        <v>1</v>
      </c>
      <c r="H6" s="278">
        <f>Supervisor!F140</f>
        <v>0</v>
      </c>
      <c r="I6" s="279">
        <f>Supervisor!F144</f>
        <v>0</v>
      </c>
      <c r="J6" s="279">
        <f>+I6*12</f>
        <v>0</v>
      </c>
      <c r="K6" s="279">
        <f>+J6*2</f>
        <v>0</v>
      </c>
      <c r="L6" s="280"/>
    </row>
    <row r="7" spans="1:12" s="243" customFormat="1" ht="27" customHeight="1" x14ac:dyDescent="0.25">
      <c r="A7" s="244"/>
      <c r="B7" s="276">
        <v>2</v>
      </c>
      <c r="C7" s="273" t="str">
        <f>'Legenda Postos de Trabalho'!B5</f>
        <v xml:space="preserve">Técnico com CFT </v>
      </c>
      <c r="D7" s="215" t="s">
        <v>230</v>
      </c>
      <c r="E7" s="277" t="str">
        <f>'Legenda Postos de Trabalho'!D5</f>
        <v>44 hs (Segunda a Sexta)</v>
      </c>
      <c r="F7" s="277">
        <f>'Legenda Postos de Trabalho'!E5</f>
        <v>14</v>
      </c>
      <c r="G7" s="277">
        <f>'Legenda Postos de Trabalho'!F5</f>
        <v>14</v>
      </c>
      <c r="H7" s="278">
        <f>'Técnico CFT'!F139</f>
        <v>0</v>
      </c>
      <c r="I7" s="279">
        <f>'Técnico CFT'!F143</f>
        <v>0</v>
      </c>
      <c r="J7" s="279">
        <f>+I7*12</f>
        <v>0</v>
      </c>
      <c r="K7" s="279">
        <f>+J7*2</f>
        <v>0</v>
      </c>
      <c r="L7" s="280"/>
    </row>
    <row r="8" spans="1:12" s="243" customFormat="1" ht="27" customHeight="1" x14ac:dyDescent="0.25">
      <c r="A8" s="244"/>
      <c r="B8" s="276">
        <v>3</v>
      </c>
      <c r="C8" s="273" t="str">
        <f>'Legenda Postos de Trabalho'!B6</f>
        <v>Motorista</v>
      </c>
      <c r="D8" s="215" t="s">
        <v>230</v>
      </c>
      <c r="E8" s="277" t="str">
        <f>'Legenda Postos de Trabalho'!D6</f>
        <v>44 hs (Segunda a Sexta)</v>
      </c>
      <c r="F8" s="277">
        <f>'Legenda Postos de Trabalho'!E6</f>
        <v>1</v>
      </c>
      <c r="G8" s="277">
        <f>'Legenda Postos de Trabalho'!F6</f>
        <v>1</v>
      </c>
      <c r="H8" s="278">
        <f>Motorista!F139</f>
        <v>0</v>
      </c>
      <c r="I8" s="279">
        <f>Motorista!F143</f>
        <v>0</v>
      </c>
      <c r="J8" s="279">
        <f>+I8*12</f>
        <v>0</v>
      </c>
      <c r="K8" s="279">
        <f>+J8*2</f>
        <v>0</v>
      </c>
      <c r="L8" s="280"/>
    </row>
    <row r="9" spans="1:12" s="243" customFormat="1" ht="3.75" customHeight="1" x14ac:dyDescent="0.25">
      <c r="A9" s="244"/>
      <c r="B9" s="281"/>
      <c r="C9" s="282"/>
      <c r="D9" s="283"/>
      <c r="E9" s="283"/>
      <c r="F9" s="283"/>
      <c r="G9" s="283"/>
      <c r="H9" s="284"/>
      <c r="I9" s="284"/>
      <c r="J9" s="284"/>
      <c r="K9" s="284"/>
      <c r="L9" s="280"/>
    </row>
    <row r="10" spans="1:12" s="243" customFormat="1" ht="36" customHeight="1" x14ac:dyDescent="0.25">
      <c r="A10" s="241"/>
      <c r="B10" s="376" t="s">
        <v>232</v>
      </c>
      <c r="C10" s="376"/>
      <c r="D10" s="376"/>
      <c r="E10" s="376"/>
      <c r="F10" s="240">
        <f>SUM(F6:F8)</f>
        <v>16</v>
      </c>
      <c r="G10" s="240">
        <f>SUM(G6:G8)</f>
        <v>16</v>
      </c>
      <c r="H10" s="240" t="s">
        <v>544</v>
      </c>
      <c r="I10" s="316">
        <f t="shared" ref="I10:J10" si="0">SUM(I6:I8)</f>
        <v>0</v>
      </c>
      <c r="J10" s="316">
        <f t="shared" si="0"/>
        <v>0</v>
      </c>
      <c r="K10" s="316">
        <f>SUM(K6:K8)</f>
        <v>0</v>
      </c>
      <c r="L10" s="242"/>
    </row>
    <row r="11" spans="1:12" s="243" customFormat="1" ht="36" customHeight="1" x14ac:dyDescent="0.25">
      <c r="A11" s="241"/>
      <c r="B11" s="380" t="s">
        <v>522</v>
      </c>
      <c r="C11" s="381"/>
      <c r="D11" s="381"/>
      <c r="E11" s="381"/>
      <c r="F11" s="381"/>
      <c r="G11" s="381"/>
      <c r="H11" s="382"/>
      <c r="I11" s="317">
        <f>+J11/12</f>
        <v>0</v>
      </c>
      <c r="J11" s="318">
        <f>+'Serviços sob Demanda'!H6</f>
        <v>0</v>
      </c>
      <c r="K11" s="318">
        <f>J11*2</f>
        <v>0</v>
      </c>
      <c r="L11" s="242"/>
    </row>
    <row r="12" spans="1:12" s="243" customFormat="1" ht="36" customHeight="1" x14ac:dyDescent="0.25">
      <c r="A12" s="241"/>
      <c r="B12" s="380" t="s">
        <v>523</v>
      </c>
      <c r="C12" s="381"/>
      <c r="D12" s="381"/>
      <c r="E12" s="381"/>
      <c r="F12" s="381"/>
      <c r="G12" s="381"/>
      <c r="H12" s="382"/>
      <c r="I12" s="317">
        <f>+J12/12</f>
        <v>0</v>
      </c>
      <c r="J12" s="318">
        <f>+'Serviços sob Demanda'!H10</f>
        <v>0</v>
      </c>
      <c r="K12" s="318">
        <f t="shared" ref="K12:K13" si="1">J12*2</f>
        <v>0</v>
      </c>
      <c r="L12" s="242"/>
    </row>
    <row r="13" spans="1:12" s="243" customFormat="1" ht="36" customHeight="1" x14ac:dyDescent="0.25">
      <c r="A13" s="241"/>
      <c r="B13" s="380" t="s">
        <v>440</v>
      </c>
      <c r="C13" s="381"/>
      <c r="D13" s="381"/>
      <c r="E13" s="381"/>
      <c r="F13" s="381"/>
      <c r="G13" s="381"/>
      <c r="H13" s="382"/>
      <c r="I13" s="317">
        <f t="shared" ref="I13" si="2">+J13/12</f>
        <v>0</v>
      </c>
      <c r="J13" s="318">
        <f>+Material!H9</f>
        <v>0</v>
      </c>
      <c r="K13" s="318">
        <f t="shared" si="1"/>
        <v>0</v>
      </c>
      <c r="L13" s="242"/>
    </row>
    <row r="14" spans="1:12" s="243" customFormat="1" ht="38.1" customHeight="1" x14ac:dyDescent="0.25">
      <c r="A14" s="285" t="s">
        <v>227</v>
      </c>
      <c r="B14" s="377" t="s">
        <v>538</v>
      </c>
      <c r="C14" s="378"/>
      <c r="D14" s="378"/>
      <c r="E14" s="378"/>
      <c r="F14" s="378"/>
      <c r="G14" s="378"/>
      <c r="H14" s="379"/>
      <c r="I14" s="315">
        <f>+SUM(I10:I13)</f>
        <v>0</v>
      </c>
      <c r="J14" s="315">
        <f>+SUM(J10:J13)</f>
        <v>0</v>
      </c>
      <c r="K14" s="315">
        <f>+SUM(K10:K13)</f>
        <v>0</v>
      </c>
      <c r="L14" s="280"/>
    </row>
    <row r="15" spans="1:12" ht="18.75" x14ac:dyDescent="0.25">
      <c r="B15" s="167"/>
      <c r="C15" s="163"/>
      <c r="D15" s="21"/>
      <c r="E15" s="21"/>
      <c r="F15" s="21"/>
      <c r="G15" s="21"/>
      <c r="H15" s="18"/>
      <c r="I15" s="18"/>
      <c r="J15" s="154"/>
    </row>
    <row r="16" spans="1:12" ht="18.75" x14ac:dyDescent="0.25">
      <c r="C16" s="164"/>
      <c r="D16" s="29"/>
      <c r="E16" s="29"/>
      <c r="F16" s="29"/>
      <c r="G16" s="21"/>
      <c r="H16" s="18"/>
      <c r="I16" s="18"/>
      <c r="K16" s="328"/>
    </row>
    <row r="17" spans="9:10" x14ac:dyDescent="0.25">
      <c r="I17" s="20"/>
    </row>
    <row r="18" spans="9:10" x14ac:dyDescent="0.25">
      <c r="I18" s="20"/>
    </row>
    <row r="19" spans="9:10" x14ac:dyDescent="0.25">
      <c r="I19" s="20"/>
    </row>
    <row r="21" spans="9:10" x14ac:dyDescent="0.25">
      <c r="I21" s="20"/>
    </row>
    <row r="22" spans="9:10" x14ac:dyDescent="0.25">
      <c r="I22" s="20"/>
      <c r="J22" s="272"/>
    </row>
    <row r="23" spans="9:10" x14ac:dyDescent="0.25">
      <c r="I23" s="20"/>
      <c r="J23" s="272"/>
    </row>
    <row r="24" spans="9:10" x14ac:dyDescent="0.25">
      <c r="I24" s="20"/>
      <c r="J24" s="20"/>
    </row>
  </sheetData>
  <autoFilter ref="B5:J7" xr:uid="{00000000-0001-0000-0500-000000000000}">
    <filterColumn colId="0" showButton="0"/>
  </autoFilter>
  <mergeCells count="10">
    <mergeCell ref="B2:K2"/>
    <mergeCell ref="B3:K3"/>
    <mergeCell ref="E4:K4"/>
    <mergeCell ref="B10:E10"/>
    <mergeCell ref="B14:H14"/>
    <mergeCell ref="B13:H13"/>
    <mergeCell ref="B11:H11"/>
    <mergeCell ref="B5:C5"/>
    <mergeCell ref="B4:D4"/>
    <mergeCell ref="B12:H12"/>
  </mergeCells>
  <phoneticPr fontId="9" type="noConversion"/>
  <pageMargins left="0.70866141732283472" right="0.70866141732283472" top="0.74803149606299213" bottom="0.74803149606299213" header="0.31496062992125984" footer="0.31496062992125984"/>
  <pageSetup paperSize="9" scale="55" fitToHeight="0" orientation="landscape" r:id="rId1"/>
  <rowBreaks count="1" manualBreakCount="1">
    <brk id="15"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34998626667073579"/>
  </sheetPr>
  <dimension ref="A1:G144"/>
  <sheetViews>
    <sheetView showGridLines="0" tabSelected="1" zoomScaleNormal="100" zoomScaleSheetLayoutView="75" workbookViewId="0">
      <selection activeCell="F59" sqref="F59"/>
    </sheetView>
  </sheetViews>
  <sheetFormatPr defaultRowHeight="12.75" x14ac:dyDescent="0.2"/>
  <cols>
    <col min="1" max="1" width="2" style="70" customWidth="1"/>
    <col min="2" max="2" width="6.140625" style="70" customWidth="1"/>
    <col min="3" max="3" width="49.5703125" style="70" customWidth="1"/>
    <col min="4" max="4" width="28" style="70" customWidth="1"/>
    <col min="5" max="5" width="16.85546875" style="71" customWidth="1"/>
    <col min="6" max="6" width="22.7109375" style="72" customWidth="1"/>
    <col min="7" max="7" width="4" style="72" customWidth="1"/>
    <col min="8" max="237" width="9.140625" style="70"/>
    <col min="238" max="238" width="12.5703125" style="70" customWidth="1"/>
    <col min="239" max="239" width="49.5703125" style="70" customWidth="1"/>
    <col min="240" max="240" width="28" style="70" customWidth="1"/>
    <col min="241" max="241" width="16.85546875" style="70" customWidth="1"/>
    <col min="242" max="242" width="17.5703125" style="70" customWidth="1"/>
    <col min="243" max="243" width="33.140625" style="70" customWidth="1"/>
    <col min="244" max="256" width="0" style="70" hidden="1" customWidth="1"/>
    <col min="257" max="493" width="9.140625" style="70"/>
    <col min="494" max="494" width="12.5703125" style="70" customWidth="1"/>
    <col min="495" max="495" width="49.5703125" style="70" customWidth="1"/>
    <col min="496" max="496" width="28" style="70" customWidth="1"/>
    <col min="497" max="497" width="16.85546875" style="70" customWidth="1"/>
    <col min="498" max="498" width="17.5703125" style="70" customWidth="1"/>
    <col min="499" max="499" width="33.140625" style="70" customWidth="1"/>
    <col min="500" max="512" width="0" style="70" hidden="1" customWidth="1"/>
    <col min="513" max="749" width="9.140625" style="70"/>
    <col min="750" max="750" width="12.5703125" style="70" customWidth="1"/>
    <col min="751" max="751" width="49.5703125" style="70" customWidth="1"/>
    <col min="752" max="752" width="28" style="70" customWidth="1"/>
    <col min="753" max="753" width="16.85546875" style="70" customWidth="1"/>
    <col min="754" max="754" width="17.5703125" style="70" customWidth="1"/>
    <col min="755" max="755" width="33.140625" style="70" customWidth="1"/>
    <col min="756" max="768" width="0" style="70" hidden="1" customWidth="1"/>
    <col min="769" max="1005" width="9.140625" style="70"/>
    <col min="1006" max="1006" width="12.5703125" style="70" customWidth="1"/>
    <col min="1007" max="1007" width="49.5703125" style="70" customWidth="1"/>
    <col min="1008" max="1008" width="28" style="70" customWidth="1"/>
    <col min="1009" max="1009" width="16.85546875" style="70" customWidth="1"/>
    <col min="1010" max="1010" width="17.5703125" style="70" customWidth="1"/>
    <col min="1011" max="1011" width="33.140625" style="70" customWidth="1"/>
    <col min="1012" max="1024" width="0" style="70" hidden="1" customWidth="1"/>
    <col min="1025" max="1261" width="9.140625" style="70"/>
    <col min="1262" max="1262" width="12.5703125" style="70" customWidth="1"/>
    <col min="1263" max="1263" width="49.5703125" style="70" customWidth="1"/>
    <col min="1264" max="1264" width="28" style="70" customWidth="1"/>
    <col min="1265" max="1265" width="16.85546875" style="70" customWidth="1"/>
    <col min="1266" max="1266" width="17.5703125" style="70" customWidth="1"/>
    <col min="1267" max="1267" width="33.140625" style="70" customWidth="1"/>
    <col min="1268" max="1280" width="0" style="70" hidden="1" customWidth="1"/>
    <col min="1281" max="1517" width="9.140625" style="70"/>
    <col min="1518" max="1518" width="12.5703125" style="70" customWidth="1"/>
    <col min="1519" max="1519" width="49.5703125" style="70" customWidth="1"/>
    <col min="1520" max="1520" width="28" style="70" customWidth="1"/>
    <col min="1521" max="1521" width="16.85546875" style="70" customWidth="1"/>
    <col min="1522" max="1522" width="17.5703125" style="70" customWidth="1"/>
    <col min="1523" max="1523" width="33.140625" style="70" customWidth="1"/>
    <col min="1524" max="1536" width="0" style="70" hidden="1" customWidth="1"/>
    <col min="1537" max="1773" width="9.140625" style="70"/>
    <col min="1774" max="1774" width="12.5703125" style="70" customWidth="1"/>
    <col min="1775" max="1775" width="49.5703125" style="70" customWidth="1"/>
    <col min="1776" max="1776" width="28" style="70" customWidth="1"/>
    <col min="1777" max="1777" width="16.85546875" style="70" customWidth="1"/>
    <col min="1778" max="1778" width="17.5703125" style="70" customWidth="1"/>
    <col min="1779" max="1779" width="33.140625" style="70" customWidth="1"/>
    <col min="1780" max="1792" width="0" style="70" hidden="1" customWidth="1"/>
    <col min="1793" max="2029" width="9.140625" style="70"/>
    <col min="2030" max="2030" width="12.5703125" style="70" customWidth="1"/>
    <col min="2031" max="2031" width="49.5703125" style="70" customWidth="1"/>
    <col min="2032" max="2032" width="28" style="70" customWidth="1"/>
    <col min="2033" max="2033" width="16.85546875" style="70" customWidth="1"/>
    <col min="2034" max="2034" width="17.5703125" style="70" customWidth="1"/>
    <col min="2035" max="2035" width="33.140625" style="70" customWidth="1"/>
    <col min="2036" max="2048" width="0" style="70" hidden="1" customWidth="1"/>
    <col min="2049" max="2285" width="9.140625" style="70"/>
    <col min="2286" max="2286" width="12.5703125" style="70" customWidth="1"/>
    <col min="2287" max="2287" width="49.5703125" style="70" customWidth="1"/>
    <col min="2288" max="2288" width="28" style="70" customWidth="1"/>
    <col min="2289" max="2289" width="16.85546875" style="70" customWidth="1"/>
    <col min="2290" max="2290" width="17.5703125" style="70" customWidth="1"/>
    <col min="2291" max="2291" width="33.140625" style="70" customWidth="1"/>
    <col min="2292" max="2304" width="0" style="70" hidden="1" customWidth="1"/>
    <col min="2305" max="2541" width="9.140625" style="70"/>
    <col min="2542" max="2542" width="12.5703125" style="70" customWidth="1"/>
    <col min="2543" max="2543" width="49.5703125" style="70" customWidth="1"/>
    <col min="2544" max="2544" width="28" style="70" customWidth="1"/>
    <col min="2545" max="2545" width="16.85546875" style="70" customWidth="1"/>
    <col min="2546" max="2546" width="17.5703125" style="70" customWidth="1"/>
    <col min="2547" max="2547" width="33.140625" style="70" customWidth="1"/>
    <col min="2548" max="2560" width="0" style="70" hidden="1" customWidth="1"/>
    <col min="2561" max="2797" width="9.140625" style="70"/>
    <col min="2798" max="2798" width="12.5703125" style="70" customWidth="1"/>
    <col min="2799" max="2799" width="49.5703125" style="70" customWidth="1"/>
    <col min="2800" max="2800" width="28" style="70" customWidth="1"/>
    <col min="2801" max="2801" width="16.85546875" style="70" customWidth="1"/>
    <col min="2802" max="2802" width="17.5703125" style="70" customWidth="1"/>
    <col min="2803" max="2803" width="33.140625" style="70" customWidth="1"/>
    <col min="2804" max="2816" width="0" style="70" hidden="1" customWidth="1"/>
    <col min="2817" max="3053" width="9.140625" style="70"/>
    <col min="3054" max="3054" width="12.5703125" style="70" customWidth="1"/>
    <col min="3055" max="3055" width="49.5703125" style="70" customWidth="1"/>
    <col min="3056" max="3056" width="28" style="70" customWidth="1"/>
    <col min="3057" max="3057" width="16.85546875" style="70" customWidth="1"/>
    <col min="3058" max="3058" width="17.5703125" style="70" customWidth="1"/>
    <col min="3059" max="3059" width="33.140625" style="70" customWidth="1"/>
    <col min="3060" max="3072" width="0" style="70" hidden="1" customWidth="1"/>
    <col min="3073" max="3309" width="9.140625" style="70"/>
    <col min="3310" max="3310" width="12.5703125" style="70" customWidth="1"/>
    <col min="3311" max="3311" width="49.5703125" style="70" customWidth="1"/>
    <col min="3312" max="3312" width="28" style="70" customWidth="1"/>
    <col min="3313" max="3313" width="16.85546875" style="70" customWidth="1"/>
    <col min="3314" max="3314" width="17.5703125" style="70" customWidth="1"/>
    <col min="3315" max="3315" width="33.140625" style="70" customWidth="1"/>
    <col min="3316" max="3328" width="0" style="70" hidden="1" customWidth="1"/>
    <col min="3329" max="3565" width="9.140625" style="70"/>
    <col min="3566" max="3566" width="12.5703125" style="70" customWidth="1"/>
    <col min="3567" max="3567" width="49.5703125" style="70" customWidth="1"/>
    <col min="3568" max="3568" width="28" style="70" customWidth="1"/>
    <col min="3569" max="3569" width="16.85546875" style="70" customWidth="1"/>
    <col min="3570" max="3570" width="17.5703125" style="70" customWidth="1"/>
    <col min="3571" max="3571" width="33.140625" style="70" customWidth="1"/>
    <col min="3572" max="3584" width="0" style="70" hidden="1" customWidth="1"/>
    <col min="3585" max="3821" width="9.140625" style="70"/>
    <col min="3822" max="3822" width="12.5703125" style="70" customWidth="1"/>
    <col min="3823" max="3823" width="49.5703125" style="70" customWidth="1"/>
    <col min="3824" max="3824" width="28" style="70" customWidth="1"/>
    <col min="3825" max="3825" width="16.85546875" style="70" customWidth="1"/>
    <col min="3826" max="3826" width="17.5703125" style="70" customWidth="1"/>
    <col min="3827" max="3827" width="33.140625" style="70" customWidth="1"/>
    <col min="3828" max="3840" width="0" style="70" hidden="1" customWidth="1"/>
    <col min="3841" max="4077" width="9.140625" style="70"/>
    <col min="4078" max="4078" width="12.5703125" style="70" customWidth="1"/>
    <col min="4079" max="4079" width="49.5703125" style="70" customWidth="1"/>
    <col min="4080" max="4080" width="28" style="70" customWidth="1"/>
    <col min="4081" max="4081" width="16.85546875" style="70" customWidth="1"/>
    <col min="4082" max="4082" width="17.5703125" style="70" customWidth="1"/>
    <col min="4083" max="4083" width="33.140625" style="70" customWidth="1"/>
    <col min="4084" max="4096" width="0" style="70" hidden="1" customWidth="1"/>
    <col min="4097" max="4333" width="9.140625" style="70"/>
    <col min="4334" max="4334" width="12.5703125" style="70" customWidth="1"/>
    <col min="4335" max="4335" width="49.5703125" style="70" customWidth="1"/>
    <col min="4336" max="4336" width="28" style="70" customWidth="1"/>
    <col min="4337" max="4337" width="16.85546875" style="70" customWidth="1"/>
    <col min="4338" max="4338" width="17.5703125" style="70" customWidth="1"/>
    <col min="4339" max="4339" width="33.140625" style="70" customWidth="1"/>
    <col min="4340" max="4352" width="0" style="70" hidden="1" customWidth="1"/>
    <col min="4353" max="4589" width="9.140625" style="70"/>
    <col min="4590" max="4590" width="12.5703125" style="70" customWidth="1"/>
    <col min="4591" max="4591" width="49.5703125" style="70" customWidth="1"/>
    <col min="4592" max="4592" width="28" style="70" customWidth="1"/>
    <col min="4593" max="4593" width="16.85546875" style="70" customWidth="1"/>
    <col min="4594" max="4594" width="17.5703125" style="70" customWidth="1"/>
    <col min="4595" max="4595" width="33.140625" style="70" customWidth="1"/>
    <col min="4596" max="4608" width="0" style="70" hidden="1" customWidth="1"/>
    <col min="4609" max="4845" width="9.140625" style="70"/>
    <col min="4846" max="4846" width="12.5703125" style="70" customWidth="1"/>
    <col min="4847" max="4847" width="49.5703125" style="70" customWidth="1"/>
    <col min="4848" max="4848" width="28" style="70" customWidth="1"/>
    <col min="4849" max="4849" width="16.85546875" style="70" customWidth="1"/>
    <col min="4850" max="4850" width="17.5703125" style="70" customWidth="1"/>
    <col min="4851" max="4851" width="33.140625" style="70" customWidth="1"/>
    <col min="4852" max="4864" width="0" style="70" hidden="1" customWidth="1"/>
    <col min="4865" max="5101" width="9.140625" style="70"/>
    <col min="5102" max="5102" width="12.5703125" style="70" customWidth="1"/>
    <col min="5103" max="5103" width="49.5703125" style="70" customWidth="1"/>
    <col min="5104" max="5104" width="28" style="70" customWidth="1"/>
    <col min="5105" max="5105" width="16.85546875" style="70" customWidth="1"/>
    <col min="5106" max="5106" width="17.5703125" style="70" customWidth="1"/>
    <col min="5107" max="5107" width="33.140625" style="70" customWidth="1"/>
    <col min="5108" max="5120" width="0" style="70" hidden="1" customWidth="1"/>
    <col min="5121" max="5357" width="9.140625" style="70"/>
    <col min="5358" max="5358" width="12.5703125" style="70" customWidth="1"/>
    <col min="5359" max="5359" width="49.5703125" style="70" customWidth="1"/>
    <col min="5360" max="5360" width="28" style="70" customWidth="1"/>
    <col min="5361" max="5361" width="16.85546875" style="70" customWidth="1"/>
    <col min="5362" max="5362" width="17.5703125" style="70" customWidth="1"/>
    <col min="5363" max="5363" width="33.140625" style="70" customWidth="1"/>
    <col min="5364" max="5376" width="0" style="70" hidden="1" customWidth="1"/>
    <col min="5377" max="5613" width="9.140625" style="70"/>
    <col min="5614" max="5614" width="12.5703125" style="70" customWidth="1"/>
    <col min="5615" max="5615" width="49.5703125" style="70" customWidth="1"/>
    <col min="5616" max="5616" width="28" style="70" customWidth="1"/>
    <col min="5617" max="5617" width="16.85546875" style="70" customWidth="1"/>
    <col min="5618" max="5618" width="17.5703125" style="70" customWidth="1"/>
    <col min="5619" max="5619" width="33.140625" style="70" customWidth="1"/>
    <col min="5620" max="5632" width="0" style="70" hidden="1" customWidth="1"/>
    <col min="5633" max="5869" width="9.140625" style="70"/>
    <col min="5870" max="5870" width="12.5703125" style="70" customWidth="1"/>
    <col min="5871" max="5871" width="49.5703125" style="70" customWidth="1"/>
    <col min="5872" max="5872" width="28" style="70" customWidth="1"/>
    <col min="5873" max="5873" width="16.85546875" style="70" customWidth="1"/>
    <col min="5874" max="5874" width="17.5703125" style="70" customWidth="1"/>
    <col min="5875" max="5875" width="33.140625" style="70" customWidth="1"/>
    <col min="5876" max="5888" width="0" style="70" hidden="1" customWidth="1"/>
    <col min="5889" max="6125" width="9.140625" style="70"/>
    <col min="6126" max="6126" width="12.5703125" style="70" customWidth="1"/>
    <col min="6127" max="6127" width="49.5703125" style="70" customWidth="1"/>
    <col min="6128" max="6128" width="28" style="70" customWidth="1"/>
    <col min="6129" max="6129" width="16.85546875" style="70" customWidth="1"/>
    <col min="6130" max="6130" width="17.5703125" style="70" customWidth="1"/>
    <col min="6131" max="6131" width="33.140625" style="70" customWidth="1"/>
    <col min="6132" max="6144" width="0" style="70" hidden="1" customWidth="1"/>
    <col min="6145" max="6381" width="9.140625" style="70"/>
    <col min="6382" max="6382" width="12.5703125" style="70" customWidth="1"/>
    <col min="6383" max="6383" width="49.5703125" style="70" customWidth="1"/>
    <col min="6384" max="6384" width="28" style="70" customWidth="1"/>
    <col min="6385" max="6385" width="16.85546875" style="70" customWidth="1"/>
    <col min="6386" max="6386" width="17.5703125" style="70" customWidth="1"/>
    <col min="6387" max="6387" width="33.140625" style="70" customWidth="1"/>
    <col min="6388" max="6400" width="0" style="70" hidden="1" customWidth="1"/>
    <col min="6401" max="6637" width="9.140625" style="70"/>
    <col min="6638" max="6638" width="12.5703125" style="70" customWidth="1"/>
    <col min="6639" max="6639" width="49.5703125" style="70" customWidth="1"/>
    <col min="6640" max="6640" width="28" style="70" customWidth="1"/>
    <col min="6641" max="6641" width="16.85546875" style="70" customWidth="1"/>
    <col min="6642" max="6642" width="17.5703125" style="70" customWidth="1"/>
    <col min="6643" max="6643" width="33.140625" style="70" customWidth="1"/>
    <col min="6644" max="6656" width="0" style="70" hidden="1" customWidth="1"/>
    <col min="6657" max="6893" width="9.140625" style="70"/>
    <col min="6894" max="6894" width="12.5703125" style="70" customWidth="1"/>
    <col min="6895" max="6895" width="49.5703125" style="70" customWidth="1"/>
    <col min="6896" max="6896" width="28" style="70" customWidth="1"/>
    <col min="6897" max="6897" width="16.85546875" style="70" customWidth="1"/>
    <col min="6898" max="6898" width="17.5703125" style="70" customWidth="1"/>
    <col min="6899" max="6899" width="33.140625" style="70" customWidth="1"/>
    <col min="6900" max="6912" width="0" style="70" hidden="1" customWidth="1"/>
    <col min="6913" max="7149" width="9.140625" style="70"/>
    <col min="7150" max="7150" width="12.5703125" style="70" customWidth="1"/>
    <col min="7151" max="7151" width="49.5703125" style="70" customWidth="1"/>
    <col min="7152" max="7152" width="28" style="70" customWidth="1"/>
    <col min="7153" max="7153" width="16.85546875" style="70" customWidth="1"/>
    <col min="7154" max="7154" width="17.5703125" style="70" customWidth="1"/>
    <col min="7155" max="7155" width="33.140625" style="70" customWidth="1"/>
    <col min="7156" max="7168" width="0" style="70" hidden="1" customWidth="1"/>
    <col min="7169" max="7405" width="9.140625" style="70"/>
    <col min="7406" max="7406" width="12.5703125" style="70" customWidth="1"/>
    <col min="7407" max="7407" width="49.5703125" style="70" customWidth="1"/>
    <col min="7408" max="7408" width="28" style="70" customWidth="1"/>
    <col min="7409" max="7409" width="16.85546875" style="70" customWidth="1"/>
    <col min="7410" max="7410" width="17.5703125" style="70" customWidth="1"/>
    <col min="7411" max="7411" width="33.140625" style="70" customWidth="1"/>
    <col min="7412" max="7424" width="0" style="70" hidden="1" customWidth="1"/>
    <col min="7425" max="7661" width="9.140625" style="70"/>
    <col min="7662" max="7662" width="12.5703125" style="70" customWidth="1"/>
    <col min="7663" max="7663" width="49.5703125" style="70" customWidth="1"/>
    <col min="7664" max="7664" width="28" style="70" customWidth="1"/>
    <col min="7665" max="7665" width="16.85546875" style="70" customWidth="1"/>
    <col min="7666" max="7666" width="17.5703125" style="70" customWidth="1"/>
    <col min="7667" max="7667" width="33.140625" style="70" customWidth="1"/>
    <col min="7668" max="7680" width="0" style="70" hidden="1" customWidth="1"/>
    <col min="7681" max="7917" width="9.140625" style="70"/>
    <col min="7918" max="7918" width="12.5703125" style="70" customWidth="1"/>
    <col min="7919" max="7919" width="49.5703125" style="70" customWidth="1"/>
    <col min="7920" max="7920" width="28" style="70" customWidth="1"/>
    <col min="7921" max="7921" width="16.85546875" style="70" customWidth="1"/>
    <col min="7922" max="7922" width="17.5703125" style="70" customWidth="1"/>
    <col min="7923" max="7923" width="33.140625" style="70" customWidth="1"/>
    <col min="7924" max="7936" width="0" style="70" hidden="1" customWidth="1"/>
    <col min="7937" max="8173" width="9.140625" style="70"/>
    <col min="8174" max="8174" width="12.5703125" style="70" customWidth="1"/>
    <col min="8175" max="8175" width="49.5703125" style="70" customWidth="1"/>
    <col min="8176" max="8176" width="28" style="70" customWidth="1"/>
    <col min="8177" max="8177" width="16.85546875" style="70" customWidth="1"/>
    <col min="8178" max="8178" width="17.5703125" style="70" customWidth="1"/>
    <col min="8179" max="8179" width="33.140625" style="70" customWidth="1"/>
    <col min="8180" max="8192" width="0" style="70" hidden="1" customWidth="1"/>
    <col min="8193" max="8429" width="9.140625" style="70"/>
    <col min="8430" max="8430" width="12.5703125" style="70" customWidth="1"/>
    <col min="8431" max="8431" width="49.5703125" style="70" customWidth="1"/>
    <col min="8432" max="8432" width="28" style="70" customWidth="1"/>
    <col min="8433" max="8433" width="16.85546875" style="70" customWidth="1"/>
    <col min="8434" max="8434" width="17.5703125" style="70" customWidth="1"/>
    <col min="8435" max="8435" width="33.140625" style="70" customWidth="1"/>
    <col min="8436" max="8448" width="0" style="70" hidden="1" customWidth="1"/>
    <col min="8449" max="8685" width="9.140625" style="70"/>
    <col min="8686" max="8686" width="12.5703125" style="70" customWidth="1"/>
    <col min="8687" max="8687" width="49.5703125" style="70" customWidth="1"/>
    <col min="8688" max="8688" width="28" style="70" customWidth="1"/>
    <col min="8689" max="8689" width="16.85546875" style="70" customWidth="1"/>
    <col min="8690" max="8690" width="17.5703125" style="70" customWidth="1"/>
    <col min="8691" max="8691" width="33.140625" style="70" customWidth="1"/>
    <col min="8692" max="8704" width="0" style="70" hidden="1" customWidth="1"/>
    <col min="8705" max="8941" width="9.140625" style="70"/>
    <col min="8942" max="8942" width="12.5703125" style="70" customWidth="1"/>
    <col min="8943" max="8943" width="49.5703125" style="70" customWidth="1"/>
    <col min="8944" max="8944" width="28" style="70" customWidth="1"/>
    <col min="8945" max="8945" width="16.85546875" style="70" customWidth="1"/>
    <col min="8946" max="8946" width="17.5703125" style="70" customWidth="1"/>
    <col min="8947" max="8947" width="33.140625" style="70" customWidth="1"/>
    <col min="8948" max="8960" width="0" style="70" hidden="1" customWidth="1"/>
    <col min="8961" max="9197" width="9.140625" style="70"/>
    <col min="9198" max="9198" width="12.5703125" style="70" customWidth="1"/>
    <col min="9199" max="9199" width="49.5703125" style="70" customWidth="1"/>
    <col min="9200" max="9200" width="28" style="70" customWidth="1"/>
    <col min="9201" max="9201" width="16.85546875" style="70" customWidth="1"/>
    <col min="9202" max="9202" width="17.5703125" style="70" customWidth="1"/>
    <col min="9203" max="9203" width="33.140625" style="70" customWidth="1"/>
    <col min="9204" max="9216" width="0" style="70" hidden="1" customWidth="1"/>
    <col min="9217" max="9453" width="9.140625" style="70"/>
    <col min="9454" max="9454" width="12.5703125" style="70" customWidth="1"/>
    <col min="9455" max="9455" width="49.5703125" style="70" customWidth="1"/>
    <col min="9456" max="9456" width="28" style="70" customWidth="1"/>
    <col min="9457" max="9457" width="16.85546875" style="70" customWidth="1"/>
    <col min="9458" max="9458" width="17.5703125" style="70" customWidth="1"/>
    <col min="9459" max="9459" width="33.140625" style="70" customWidth="1"/>
    <col min="9460" max="9472" width="0" style="70" hidden="1" customWidth="1"/>
    <col min="9473" max="9709" width="9.140625" style="70"/>
    <col min="9710" max="9710" width="12.5703125" style="70" customWidth="1"/>
    <col min="9711" max="9711" width="49.5703125" style="70" customWidth="1"/>
    <col min="9712" max="9712" width="28" style="70" customWidth="1"/>
    <col min="9713" max="9713" width="16.85546875" style="70" customWidth="1"/>
    <col min="9714" max="9714" width="17.5703125" style="70" customWidth="1"/>
    <col min="9715" max="9715" width="33.140625" style="70" customWidth="1"/>
    <col min="9716" max="9728" width="0" style="70" hidden="1" customWidth="1"/>
    <col min="9729" max="9965" width="9.140625" style="70"/>
    <col min="9966" max="9966" width="12.5703125" style="70" customWidth="1"/>
    <col min="9967" max="9967" width="49.5703125" style="70" customWidth="1"/>
    <col min="9968" max="9968" width="28" style="70" customWidth="1"/>
    <col min="9969" max="9969" width="16.85546875" style="70" customWidth="1"/>
    <col min="9970" max="9970" width="17.5703125" style="70" customWidth="1"/>
    <col min="9971" max="9971" width="33.140625" style="70" customWidth="1"/>
    <col min="9972" max="9984" width="0" style="70" hidden="1" customWidth="1"/>
    <col min="9985" max="10221" width="9.140625" style="70"/>
    <col min="10222" max="10222" width="12.5703125" style="70" customWidth="1"/>
    <col min="10223" max="10223" width="49.5703125" style="70" customWidth="1"/>
    <col min="10224" max="10224" width="28" style="70" customWidth="1"/>
    <col min="10225" max="10225" width="16.85546875" style="70" customWidth="1"/>
    <col min="10226" max="10226" width="17.5703125" style="70" customWidth="1"/>
    <col min="10227" max="10227" width="33.140625" style="70" customWidth="1"/>
    <col min="10228" max="10240" width="0" style="70" hidden="1" customWidth="1"/>
    <col min="10241" max="10477" width="9.140625" style="70"/>
    <col min="10478" max="10478" width="12.5703125" style="70" customWidth="1"/>
    <col min="10479" max="10479" width="49.5703125" style="70" customWidth="1"/>
    <col min="10480" max="10480" width="28" style="70" customWidth="1"/>
    <col min="10481" max="10481" width="16.85546875" style="70" customWidth="1"/>
    <col min="10482" max="10482" width="17.5703125" style="70" customWidth="1"/>
    <col min="10483" max="10483" width="33.140625" style="70" customWidth="1"/>
    <col min="10484" max="10496" width="0" style="70" hidden="1" customWidth="1"/>
    <col min="10497" max="10733" width="9.140625" style="70"/>
    <col min="10734" max="10734" width="12.5703125" style="70" customWidth="1"/>
    <col min="10735" max="10735" width="49.5703125" style="70" customWidth="1"/>
    <col min="10736" max="10736" width="28" style="70" customWidth="1"/>
    <col min="10737" max="10737" width="16.85546875" style="70" customWidth="1"/>
    <col min="10738" max="10738" width="17.5703125" style="70" customWidth="1"/>
    <col min="10739" max="10739" width="33.140625" style="70" customWidth="1"/>
    <col min="10740" max="10752" width="0" style="70" hidden="1" customWidth="1"/>
    <col min="10753" max="10989" width="9.140625" style="70"/>
    <col min="10990" max="10990" width="12.5703125" style="70" customWidth="1"/>
    <col min="10991" max="10991" width="49.5703125" style="70" customWidth="1"/>
    <col min="10992" max="10992" width="28" style="70" customWidth="1"/>
    <col min="10993" max="10993" width="16.85546875" style="70" customWidth="1"/>
    <col min="10994" max="10994" width="17.5703125" style="70" customWidth="1"/>
    <col min="10995" max="10995" width="33.140625" style="70" customWidth="1"/>
    <col min="10996" max="11008" width="0" style="70" hidden="1" customWidth="1"/>
    <col min="11009" max="11245" width="9.140625" style="70"/>
    <col min="11246" max="11246" width="12.5703125" style="70" customWidth="1"/>
    <col min="11247" max="11247" width="49.5703125" style="70" customWidth="1"/>
    <col min="11248" max="11248" width="28" style="70" customWidth="1"/>
    <col min="11249" max="11249" width="16.85546875" style="70" customWidth="1"/>
    <col min="11250" max="11250" width="17.5703125" style="70" customWidth="1"/>
    <col min="11251" max="11251" width="33.140625" style="70" customWidth="1"/>
    <col min="11252" max="11264" width="0" style="70" hidden="1" customWidth="1"/>
    <col min="11265" max="11501" width="9.140625" style="70"/>
    <col min="11502" max="11502" width="12.5703125" style="70" customWidth="1"/>
    <col min="11503" max="11503" width="49.5703125" style="70" customWidth="1"/>
    <col min="11504" max="11504" width="28" style="70" customWidth="1"/>
    <col min="11505" max="11505" width="16.85546875" style="70" customWidth="1"/>
    <col min="11506" max="11506" width="17.5703125" style="70" customWidth="1"/>
    <col min="11507" max="11507" width="33.140625" style="70" customWidth="1"/>
    <col min="11508" max="11520" width="0" style="70" hidden="1" customWidth="1"/>
    <col min="11521" max="11757" width="9.140625" style="70"/>
    <col min="11758" max="11758" width="12.5703125" style="70" customWidth="1"/>
    <col min="11759" max="11759" width="49.5703125" style="70" customWidth="1"/>
    <col min="11760" max="11760" width="28" style="70" customWidth="1"/>
    <col min="11761" max="11761" width="16.85546875" style="70" customWidth="1"/>
    <col min="11762" max="11762" width="17.5703125" style="70" customWidth="1"/>
    <col min="11763" max="11763" width="33.140625" style="70" customWidth="1"/>
    <col min="11764" max="11776" width="0" style="70" hidden="1" customWidth="1"/>
    <col min="11777" max="12013" width="9.140625" style="70"/>
    <col min="12014" max="12014" width="12.5703125" style="70" customWidth="1"/>
    <col min="12015" max="12015" width="49.5703125" style="70" customWidth="1"/>
    <col min="12016" max="12016" width="28" style="70" customWidth="1"/>
    <col min="12017" max="12017" width="16.85546875" style="70" customWidth="1"/>
    <col min="12018" max="12018" width="17.5703125" style="70" customWidth="1"/>
    <col min="12019" max="12019" width="33.140625" style="70" customWidth="1"/>
    <col min="12020" max="12032" width="0" style="70" hidden="1" customWidth="1"/>
    <col min="12033" max="12269" width="9.140625" style="70"/>
    <col min="12270" max="12270" width="12.5703125" style="70" customWidth="1"/>
    <col min="12271" max="12271" width="49.5703125" style="70" customWidth="1"/>
    <col min="12272" max="12272" width="28" style="70" customWidth="1"/>
    <col min="12273" max="12273" width="16.85546875" style="70" customWidth="1"/>
    <col min="12274" max="12274" width="17.5703125" style="70" customWidth="1"/>
    <col min="12275" max="12275" width="33.140625" style="70" customWidth="1"/>
    <col min="12276" max="12288" width="0" style="70" hidden="1" customWidth="1"/>
    <col min="12289" max="12525" width="9.140625" style="70"/>
    <col min="12526" max="12526" width="12.5703125" style="70" customWidth="1"/>
    <col min="12527" max="12527" width="49.5703125" style="70" customWidth="1"/>
    <col min="12528" max="12528" width="28" style="70" customWidth="1"/>
    <col min="12529" max="12529" width="16.85546875" style="70" customWidth="1"/>
    <col min="12530" max="12530" width="17.5703125" style="70" customWidth="1"/>
    <col min="12531" max="12531" width="33.140625" style="70" customWidth="1"/>
    <col min="12532" max="12544" width="0" style="70" hidden="1" customWidth="1"/>
    <col min="12545" max="12781" width="9.140625" style="70"/>
    <col min="12782" max="12782" width="12.5703125" style="70" customWidth="1"/>
    <col min="12783" max="12783" width="49.5703125" style="70" customWidth="1"/>
    <col min="12784" max="12784" width="28" style="70" customWidth="1"/>
    <col min="12785" max="12785" width="16.85546875" style="70" customWidth="1"/>
    <col min="12786" max="12786" width="17.5703125" style="70" customWidth="1"/>
    <col min="12787" max="12787" width="33.140625" style="70" customWidth="1"/>
    <col min="12788" max="12800" width="0" style="70" hidden="1" customWidth="1"/>
    <col min="12801" max="13037" width="9.140625" style="70"/>
    <col min="13038" max="13038" width="12.5703125" style="70" customWidth="1"/>
    <col min="13039" max="13039" width="49.5703125" style="70" customWidth="1"/>
    <col min="13040" max="13040" width="28" style="70" customWidth="1"/>
    <col min="13041" max="13041" width="16.85546875" style="70" customWidth="1"/>
    <col min="13042" max="13042" width="17.5703125" style="70" customWidth="1"/>
    <col min="13043" max="13043" width="33.140625" style="70" customWidth="1"/>
    <col min="13044" max="13056" width="0" style="70" hidden="1" customWidth="1"/>
    <col min="13057" max="13293" width="9.140625" style="70"/>
    <col min="13294" max="13294" width="12.5703125" style="70" customWidth="1"/>
    <col min="13295" max="13295" width="49.5703125" style="70" customWidth="1"/>
    <col min="13296" max="13296" width="28" style="70" customWidth="1"/>
    <col min="13297" max="13297" width="16.85546875" style="70" customWidth="1"/>
    <col min="13298" max="13298" width="17.5703125" style="70" customWidth="1"/>
    <col min="13299" max="13299" width="33.140625" style="70" customWidth="1"/>
    <col min="13300" max="13312" width="0" style="70" hidden="1" customWidth="1"/>
    <col min="13313" max="13549" width="9.140625" style="70"/>
    <col min="13550" max="13550" width="12.5703125" style="70" customWidth="1"/>
    <col min="13551" max="13551" width="49.5703125" style="70" customWidth="1"/>
    <col min="13552" max="13552" width="28" style="70" customWidth="1"/>
    <col min="13553" max="13553" width="16.85546875" style="70" customWidth="1"/>
    <col min="13554" max="13554" width="17.5703125" style="70" customWidth="1"/>
    <col min="13555" max="13555" width="33.140625" style="70" customWidth="1"/>
    <col min="13556" max="13568" width="0" style="70" hidden="1" customWidth="1"/>
    <col min="13569" max="13805" width="9.140625" style="70"/>
    <col min="13806" max="13806" width="12.5703125" style="70" customWidth="1"/>
    <col min="13807" max="13807" width="49.5703125" style="70" customWidth="1"/>
    <col min="13808" max="13808" width="28" style="70" customWidth="1"/>
    <col min="13809" max="13809" width="16.85546875" style="70" customWidth="1"/>
    <col min="13810" max="13810" width="17.5703125" style="70" customWidth="1"/>
    <col min="13811" max="13811" width="33.140625" style="70" customWidth="1"/>
    <col min="13812" max="13824" width="0" style="70" hidden="1" customWidth="1"/>
    <col min="13825" max="14061" width="9.140625" style="70"/>
    <col min="14062" max="14062" width="12.5703125" style="70" customWidth="1"/>
    <col min="14063" max="14063" width="49.5703125" style="70" customWidth="1"/>
    <col min="14064" max="14064" width="28" style="70" customWidth="1"/>
    <col min="14065" max="14065" width="16.85546875" style="70" customWidth="1"/>
    <col min="14066" max="14066" width="17.5703125" style="70" customWidth="1"/>
    <col min="14067" max="14067" width="33.140625" style="70" customWidth="1"/>
    <col min="14068" max="14080" width="0" style="70" hidden="1" customWidth="1"/>
    <col min="14081" max="14317" width="9.140625" style="70"/>
    <col min="14318" max="14318" width="12.5703125" style="70" customWidth="1"/>
    <col min="14319" max="14319" width="49.5703125" style="70" customWidth="1"/>
    <col min="14320" max="14320" width="28" style="70" customWidth="1"/>
    <col min="14321" max="14321" width="16.85546875" style="70" customWidth="1"/>
    <col min="14322" max="14322" width="17.5703125" style="70" customWidth="1"/>
    <col min="14323" max="14323" width="33.140625" style="70" customWidth="1"/>
    <col min="14324" max="14336" width="0" style="70" hidden="1" customWidth="1"/>
    <col min="14337" max="14573" width="9.140625" style="70"/>
    <col min="14574" max="14574" width="12.5703125" style="70" customWidth="1"/>
    <col min="14575" max="14575" width="49.5703125" style="70" customWidth="1"/>
    <col min="14576" max="14576" width="28" style="70" customWidth="1"/>
    <col min="14577" max="14577" width="16.85546875" style="70" customWidth="1"/>
    <col min="14578" max="14578" width="17.5703125" style="70" customWidth="1"/>
    <col min="14579" max="14579" width="33.140625" style="70" customWidth="1"/>
    <col min="14580" max="14592" width="0" style="70" hidden="1" customWidth="1"/>
    <col min="14593" max="14829" width="9.140625" style="70"/>
    <col min="14830" max="14830" width="12.5703125" style="70" customWidth="1"/>
    <col min="14831" max="14831" width="49.5703125" style="70" customWidth="1"/>
    <col min="14832" max="14832" width="28" style="70" customWidth="1"/>
    <col min="14833" max="14833" width="16.85546875" style="70" customWidth="1"/>
    <col min="14834" max="14834" width="17.5703125" style="70" customWidth="1"/>
    <col min="14835" max="14835" width="33.140625" style="70" customWidth="1"/>
    <col min="14836" max="14848" width="0" style="70" hidden="1" customWidth="1"/>
    <col min="14849" max="15085" width="9.140625" style="70"/>
    <col min="15086" max="15086" width="12.5703125" style="70" customWidth="1"/>
    <col min="15087" max="15087" width="49.5703125" style="70" customWidth="1"/>
    <col min="15088" max="15088" width="28" style="70" customWidth="1"/>
    <col min="15089" max="15089" width="16.85546875" style="70" customWidth="1"/>
    <col min="15090" max="15090" width="17.5703125" style="70" customWidth="1"/>
    <col min="15091" max="15091" width="33.140625" style="70" customWidth="1"/>
    <col min="15092" max="15104" width="0" style="70" hidden="1" customWidth="1"/>
    <col min="15105" max="15341" width="9.140625" style="70"/>
    <col min="15342" max="15342" width="12.5703125" style="70" customWidth="1"/>
    <col min="15343" max="15343" width="49.5703125" style="70" customWidth="1"/>
    <col min="15344" max="15344" width="28" style="70" customWidth="1"/>
    <col min="15345" max="15345" width="16.85546875" style="70" customWidth="1"/>
    <col min="15346" max="15346" width="17.5703125" style="70" customWidth="1"/>
    <col min="15347" max="15347" width="33.140625" style="70" customWidth="1"/>
    <col min="15348" max="15360" width="0" style="70" hidden="1" customWidth="1"/>
    <col min="15361" max="15597" width="9.140625" style="70"/>
    <col min="15598" max="15598" width="12.5703125" style="70" customWidth="1"/>
    <col min="15599" max="15599" width="49.5703125" style="70" customWidth="1"/>
    <col min="15600" max="15600" width="28" style="70" customWidth="1"/>
    <col min="15601" max="15601" width="16.85546875" style="70" customWidth="1"/>
    <col min="15602" max="15602" width="17.5703125" style="70" customWidth="1"/>
    <col min="15603" max="15603" width="33.140625" style="70" customWidth="1"/>
    <col min="15604" max="15616" width="0" style="70" hidden="1" customWidth="1"/>
    <col min="15617" max="15853" width="9.140625" style="70"/>
    <col min="15854" max="15854" width="12.5703125" style="70" customWidth="1"/>
    <col min="15855" max="15855" width="49.5703125" style="70" customWidth="1"/>
    <col min="15856" max="15856" width="28" style="70" customWidth="1"/>
    <col min="15857" max="15857" width="16.85546875" style="70" customWidth="1"/>
    <col min="15858" max="15858" width="17.5703125" style="70" customWidth="1"/>
    <col min="15859" max="15859" width="33.140625" style="70" customWidth="1"/>
    <col min="15860" max="15872" width="0" style="70" hidden="1" customWidth="1"/>
    <col min="15873" max="16109" width="9.140625" style="70"/>
    <col min="16110" max="16110" width="12.5703125" style="70" customWidth="1"/>
    <col min="16111" max="16111" width="49.5703125" style="70" customWidth="1"/>
    <col min="16112" max="16112" width="28" style="70" customWidth="1"/>
    <col min="16113" max="16113" width="16.85546875" style="70" customWidth="1"/>
    <col min="16114" max="16114" width="17.5703125" style="70" customWidth="1"/>
    <col min="16115" max="16115" width="33.140625" style="70" customWidth="1"/>
    <col min="16116" max="16128" width="0" style="70" hidden="1" customWidth="1"/>
    <col min="16129" max="16384" width="9.140625" style="70"/>
  </cols>
  <sheetData>
    <row r="1" spans="1:7" ht="5.25" customHeight="1" x14ac:dyDescent="0.2"/>
    <row r="2" spans="1:7" ht="32.25" customHeight="1" x14ac:dyDescent="0.2">
      <c r="B2" s="422" t="s">
        <v>84</v>
      </c>
      <c r="C2" s="423"/>
      <c r="D2" s="423"/>
      <c r="E2" s="423"/>
      <c r="F2" s="424"/>
    </row>
    <row r="4" spans="1:7" s="30" customFormat="1" x14ac:dyDescent="0.2">
      <c r="A4" s="425" t="s">
        <v>85</v>
      </c>
      <c r="B4" s="425"/>
      <c r="C4" s="425"/>
      <c r="D4" s="425"/>
      <c r="E4" s="425"/>
      <c r="F4" s="425"/>
      <c r="G4" s="72"/>
    </row>
    <row r="5" spans="1:7" s="30" customFormat="1" x14ac:dyDescent="0.2">
      <c r="A5" s="32"/>
      <c r="B5" s="426" t="s">
        <v>86</v>
      </c>
      <c r="C5" s="426"/>
      <c r="D5" s="426"/>
      <c r="E5" s="426"/>
      <c r="F5" s="426"/>
      <c r="G5" s="72"/>
    </row>
    <row r="6" spans="1:7" s="30" customFormat="1" x14ac:dyDescent="0.2">
      <c r="A6" s="32"/>
      <c r="B6" s="427" t="s">
        <v>87</v>
      </c>
      <c r="C6" s="428"/>
      <c r="D6" s="73" t="s">
        <v>88</v>
      </c>
      <c r="E6" s="73" t="s">
        <v>89</v>
      </c>
      <c r="F6" s="74" t="s">
        <v>90</v>
      </c>
      <c r="G6" s="72"/>
    </row>
    <row r="7" spans="1:7" s="30" customFormat="1" x14ac:dyDescent="0.2">
      <c r="A7" s="32"/>
      <c r="B7" s="429"/>
      <c r="C7" s="429"/>
      <c r="D7" s="35"/>
      <c r="E7" s="36"/>
      <c r="F7" s="37"/>
      <c r="G7" s="72"/>
    </row>
    <row r="8" spans="1:7" s="30" customFormat="1" x14ac:dyDescent="0.2">
      <c r="A8" s="32"/>
      <c r="B8" s="75" t="s">
        <v>91</v>
      </c>
      <c r="C8" s="75"/>
      <c r="D8" s="75" t="s">
        <v>92</v>
      </c>
      <c r="E8" s="76"/>
      <c r="F8" s="77" t="s">
        <v>93</v>
      </c>
      <c r="G8" s="72"/>
    </row>
    <row r="9" spans="1:7" s="30" customFormat="1" x14ac:dyDescent="0.2">
      <c r="A9" s="32"/>
      <c r="B9" s="390" t="s">
        <v>210</v>
      </c>
      <c r="C9" s="390"/>
      <c r="D9" s="41" t="s">
        <v>94</v>
      </c>
      <c r="E9" s="42"/>
      <c r="F9" s="43" t="s">
        <v>95</v>
      </c>
      <c r="G9" s="72"/>
    </row>
    <row r="10" spans="1:7" s="30" customFormat="1" x14ac:dyDescent="0.2">
      <c r="A10" s="32"/>
      <c r="B10" s="394" t="s">
        <v>96</v>
      </c>
      <c r="C10" s="394"/>
      <c r="D10" s="78" t="s">
        <v>97</v>
      </c>
      <c r="E10" s="394" t="s">
        <v>98</v>
      </c>
      <c r="F10" s="394"/>
      <c r="G10" s="72"/>
    </row>
    <row r="11" spans="1:7" s="30" customFormat="1" x14ac:dyDescent="0.2">
      <c r="A11" s="32"/>
      <c r="B11" s="395" t="str">
        <f>RESUMO!C6</f>
        <v>Supervisor</v>
      </c>
      <c r="C11" s="395"/>
      <c r="D11" s="45"/>
      <c r="E11" s="396"/>
      <c r="F11" s="396"/>
      <c r="G11" s="72"/>
    </row>
    <row r="12" spans="1:7" s="30" customFormat="1" ht="13.5" thickBot="1" x14ac:dyDescent="0.25">
      <c r="A12" s="32"/>
      <c r="B12" s="397" t="s">
        <v>99</v>
      </c>
      <c r="C12" s="397"/>
      <c r="D12" s="397"/>
      <c r="E12" s="397"/>
      <c r="F12" s="397"/>
      <c r="G12" s="72"/>
    </row>
    <row r="13" spans="1:7" s="30" customFormat="1" ht="13.5" thickBot="1" x14ac:dyDescent="0.25">
      <c r="A13" s="32"/>
      <c r="B13" s="79" t="s">
        <v>100</v>
      </c>
      <c r="C13" s="79"/>
      <c r="D13" s="79" t="s">
        <v>101</v>
      </c>
      <c r="E13" s="80"/>
      <c r="F13" s="81" t="s">
        <v>102</v>
      </c>
      <c r="G13" s="72"/>
    </row>
    <row r="14" spans="1:7" s="30" customFormat="1" x14ac:dyDescent="0.2">
      <c r="A14" s="32"/>
      <c r="B14" s="49"/>
      <c r="C14" s="82" t="str">
        <f>RESUMO!E6</f>
        <v>44 hs (Segunda a Sexta)</v>
      </c>
      <c r="D14" s="391" t="s">
        <v>246</v>
      </c>
      <c r="E14" s="392"/>
      <c r="F14" s="393"/>
      <c r="G14" s="72"/>
    </row>
    <row r="15" spans="1:7" s="30" customFormat="1" ht="13.5" thickBot="1" x14ac:dyDescent="0.25">
      <c r="A15" s="32"/>
      <c r="B15" s="51"/>
      <c r="C15" s="52" t="s">
        <v>103</v>
      </c>
      <c r="D15" s="385"/>
      <c r="E15" s="386"/>
      <c r="F15" s="386"/>
      <c r="G15" s="72"/>
    </row>
    <row r="16" spans="1:7" s="30" customFormat="1" x14ac:dyDescent="0.2">
      <c r="A16" s="32"/>
      <c r="B16" s="53"/>
      <c r="C16" s="333"/>
      <c r="D16" s="391" t="s">
        <v>247</v>
      </c>
      <c r="E16" s="392"/>
      <c r="F16" s="393"/>
      <c r="G16" s="72"/>
    </row>
    <row r="17" spans="1:7" s="30" customFormat="1" ht="13.5" thickBot="1" x14ac:dyDescent="0.25">
      <c r="A17" s="32"/>
      <c r="B17" s="51"/>
      <c r="C17" s="52" t="s">
        <v>104</v>
      </c>
      <c r="D17" s="404">
        <v>9109</v>
      </c>
      <c r="E17" s="405"/>
      <c r="F17" s="405"/>
      <c r="G17" s="72"/>
    </row>
    <row r="18" spans="1:7" s="181" customFormat="1" x14ac:dyDescent="0.2">
      <c r="A18" s="179"/>
      <c r="B18" s="140"/>
      <c r="C18" s="180">
        <v>9109</v>
      </c>
      <c r="D18" s="391" t="s">
        <v>248</v>
      </c>
      <c r="E18" s="392"/>
      <c r="F18" s="393"/>
      <c r="G18" s="72"/>
    </row>
    <row r="19" spans="1:7" s="30" customFormat="1" ht="13.5" thickBot="1" x14ac:dyDescent="0.25">
      <c r="A19" s="32"/>
      <c r="B19" s="54"/>
      <c r="C19" s="55" t="s">
        <v>105</v>
      </c>
      <c r="D19" s="398"/>
      <c r="E19" s="399"/>
      <c r="F19" s="399"/>
      <c r="G19" s="72"/>
    </row>
    <row r="20" spans="1:7" s="30" customFormat="1" x14ac:dyDescent="0.2">
      <c r="A20" s="32"/>
      <c r="B20" s="83" t="s">
        <v>106</v>
      </c>
      <c r="C20" s="83"/>
      <c r="D20" s="391" t="s">
        <v>107</v>
      </c>
      <c r="E20" s="392"/>
      <c r="F20" s="393"/>
      <c r="G20" s="72"/>
    </row>
    <row r="21" spans="1:7" s="30" customFormat="1" ht="13.5" thickBot="1" x14ac:dyDescent="0.25">
      <c r="A21" s="32"/>
      <c r="B21" s="400">
        <f>'Legenda Postos de Trabalho'!$G$4</f>
        <v>0</v>
      </c>
      <c r="C21" s="401"/>
      <c r="D21" s="400">
        <f>+'Legenda Postos de Trabalho'!H4</f>
        <v>0</v>
      </c>
      <c r="E21" s="402"/>
      <c r="F21" s="401"/>
      <c r="G21" s="72"/>
    </row>
    <row r="22" spans="1:7" x14ac:dyDescent="0.2">
      <c r="B22" s="84"/>
      <c r="C22" s="84"/>
      <c r="D22" s="84"/>
    </row>
    <row r="23" spans="1:7" x14ac:dyDescent="0.2">
      <c r="B23" s="403"/>
      <c r="C23" s="403"/>
      <c r="D23" s="403"/>
      <c r="E23" s="403"/>
      <c r="F23" s="403"/>
    </row>
    <row r="24" spans="1:7" x14ac:dyDescent="0.2">
      <c r="B24" s="433" t="s">
        <v>108</v>
      </c>
      <c r="C24" s="433"/>
      <c r="D24" s="433"/>
      <c r="E24" s="433"/>
      <c r="F24" s="433"/>
    </row>
    <row r="25" spans="1:7" x14ac:dyDescent="0.2">
      <c r="B25" s="85">
        <v>1</v>
      </c>
      <c r="C25" s="86" t="s">
        <v>109</v>
      </c>
      <c r="D25" s="87"/>
      <c r="E25" s="85" t="s">
        <v>7</v>
      </c>
      <c r="F25" s="548" t="s">
        <v>110</v>
      </c>
    </row>
    <row r="26" spans="1:7" x14ac:dyDescent="0.2">
      <c r="B26" s="85" t="s">
        <v>8</v>
      </c>
      <c r="C26" s="89" t="s">
        <v>111</v>
      </c>
      <c r="D26" s="90"/>
      <c r="E26" s="302" t="s">
        <v>527</v>
      </c>
      <c r="F26" s="301">
        <f>+D21</f>
        <v>0</v>
      </c>
    </row>
    <row r="27" spans="1:7" x14ac:dyDescent="0.2">
      <c r="B27" s="85" t="s">
        <v>9</v>
      </c>
      <c r="C27" s="89" t="s">
        <v>112</v>
      </c>
      <c r="D27" s="90"/>
      <c r="E27" s="304">
        <v>0</v>
      </c>
      <c r="F27" s="301">
        <v>0</v>
      </c>
    </row>
    <row r="28" spans="1:7" x14ac:dyDescent="0.2">
      <c r="B28" s="85" t="s">
        <v>11</v>
      </c>
      <c r="C28" s="89" t="s">
        <v>113</v>
      </c>
      <c r="D28" s="90"/>
      <c r="E28" s="304">
        <v>0.4</v>
      </c>
      <c r="F28" s="301">
        <f>+E28*B21</f>
        <v>0</v>
      </c>
    </row>
    <row r="29" spans="1:7" x14ac:dyDescent="0.2">
      <c r="B29" s="85" t="s">
        <v>23</v>
      </c>
      <c r="C29" s="89" t="s">
        <v>114</v>
      </c>
      <c r="D29" s="90"/>
      <c r="E29" s="304">
        <v>0</v>
      </c>
      <c r="F29" s="301">
        <v>0</v>
      </c>
    </row>
    <row r="30" spans="1:7" x14ac:dyDescent="0.2">
      <c r="B30" s="85" t="s">
        <v>26</v>
      </c>
      <c r="C30" s="89" t="s">
        <v>115</v>
      </c>
      <c r="D30" s="90"/>
      <c r="E30" s="304">
        <v>0</v>
      </c>
      <c r="F30" s="301">
        <v>0</v>
      </c>
    </row>
    <row r="31" spans="1:7" x14ac:dyDescent="0.2">
      <c r="B31" s="85" t="s">
        <v>29</v>
      </c>
      <c r="C31" s="91" t="s">
        <v>116</v>
      </c>
      <c r="D31" s="90"/>
      <c r="E31" s="304">
        <v>0</v>
      </c>
      <c r="F31" s="301">
        <v>0</v>
      </c>
    </row>
    <row r="32" spans="1:7" x14ac:dyDescent="0.2">
      <c r="B32" s="85"/>
      <c r="C32" s="89"/>
      <c r="D32" s="90"/>
      <c r="E32" s="92"/>
      <c r="F32" s="93"/>
    </row>
    <row r="33" spans="2:6" x14ac:dyDescent="0.2">
      <c r="B33" s="406" t="s">
        <v>117</v>
      </c>
      <c r="C33" s="407"/>
      <c r="D33" s="410"/>
      <c r="E33" s="94"/>
      <c r="F33" s="88">
        <f>SUM(F26:F32)</f>
        <v>0</v>
      </c>
    </row>
    <row r="34" spans="2:6" x14ac:dyDescent="0.2">
      <c r="B34" s="95"/>
      <c r="C34" s="95"/>
      <c r="D34" s="95"/>
      <c r="E34" s="95"/>
      <c r="F34" s="96"/>
    </row>
    <row r="35" spans="2:6" x14ac:dyDescent="0.2">
      <c r="B35" s="433" t="s">
        <v>1</v>
      </c>
      <c r="C35" s="433"/>
      <c r="D35" s="433"/>
      <c r="E35" s="433"/>
      <c r="F35" s="433"/>
    </row>
    <row r="36" spans="2:6" x14ac:dyDescent="0.2">
      <c r="B36" s="406" t="s">
        <v>6</v>
      </c>
      <c r="C36" s="407"/>
      <c r="D36" s="410"/>
      <c r="E36" s="85" t="s">
        <v>7</v>
      </c>
      <c r="F36" s="548" t="s">
        <v>110</v>
      </c>
    </row>
    <row r="37" spans="2:6" x14ac:dyDescent="0.2">
      <c r="B37" s="85" t="s">
        <v>8</v>
      </c>
      <c r="C37" s="89" t="s">
        <v>243</v>
      </c>
      <c r="D37" s="90"/>
      <c r="E37" s="97">
        <f>'Encargos_Rescisão_Prof Ausente'!D5</f>
        <v>0</v>
      </c>
      <c r="F37" s="61">
        <f>$F$33*E37</f>
        <v>0</v>
      </c>
    </row>
    <row r="38" spans="2:6" x14ac:dyDescent="0.2">
      <c r="B38" s="85" t="s">
        <v>9</v>
      </c>
      <c r="C38" s="89" t="s">
        <v>10</v>
      </c>
      <c r="D38" s="90"/>
      <c r="E38" s="97">
        <f>'Encargos_Rescisão_Prof Ausente'!D6</f>
        <v>0</v>
      </c>
      <c r="F38" s="61">
        <f>$F$33*E38</f>
        <v>0</v>
      </c>
    </row>
    <row r="39" spans="2:6" x14ac:dyDescent="0.2">
      <c r="B39" s="57" t="s">
        <v>11</v>
      </c>
      <c r="C39" s="434" t="s">
        <v>12</v>
      </c>
      <c r="D39" s="435"/>
      <c r="E39" s="97">
        <f>'Encargos_Rescisão_Prof Ausente'!D7</f>
        <v>0</v>
      </c>
      <c r="F39" s="61">
        <f>$F$33*E39</f>
        <v>0</v>
      </c>
    </row>
    <row r="40" spans="2:6" x14ac:dyDescent="0.2">
      <c r="B40" s="406" t="s">
        <v>15</v>
      </c>
      <c r="C40" s="407"/>
      <c r="D40" s="410"/>
      <c r="E40" s="98"/>
      <c r="F40" s="88">
        <f>SUM(F37:F39)</f>
        <v>0</v>
      </c>
    </row>
    <row r="41" spans="2:6" x14ac:dyDescent="0.2">
      <c r="B41" s="413"/>
      <c r="C41" s="413"/>
      <c r="D41" s="413"/>
      <c r="E41" s="413"/>
      <c r="F41" s="413"/>
    </row>
    <row r="42" spans="2:6" x14ac:dyDescent="0.2">
      <c r="B42" s="387" t="s">
        <v>16</v>
      </c>
      <c r="C42" s="388"/>
      <c r="D42" s="389"/>
      <c r="E42" s="85" t="s">
        <v>7</v>
      </c>
      <c r="F42" s="548" t="s">
        <v>110</v>
      </c>
    </row>
    <row r="43" spans="2:6" x14ac:dyDescent="0.2">
      <c r="B43" s="85" t="s">
        <v>8</v>
      </c>
      <c r="C43" s="89" t="s">
        <v>17</v>
      </c>
      <c r="D43" s="90"/>
      <c r="E43" s="99">
        <f>'Encargos_Rescisão_Prof Ausente'!D11</f>
        <v>0</v>
      </c>
      <c r="F43" s="100">
        <f t="shared" ref="F43:F50" si="0">E43*$F$33</f>
        <v>0</v>
      </c>
    </row>
    <row r="44" spans="2:6" x14ac:dyDescent="0.2">
      <c r="B44" s="85" t="s">
        <v>9</v>
      </c>
      <c r="C44" s="89" t="s">
        <v>19</v>
      </c>
      <c r="D44" s="90"/>
      <c r="E44" s="99">
        <f>'Encargos_Rescisão_Prof Ausente'!D12</f>
        <v>0</v>
      </c>
      <c r="F44" s="100">
        <f t="shared" si="0"/>
        <v>0</v>
      </c>
    </row>
    <row r="45" spans="2:6" x14ac:dyDescent="0.2">
      <c r="B45" s="85" t="s">
        <v>11</v>
      </c>
      <c r="C45" s="89" t="s">
        <v>21</v>
      </c>
      <c r="D45" s="90"/>
      <c r="E45" s="99">
        <f>'Encargos_Rescisão_Prof Ausente'!D13</f>
        <v>0</v>
      </c>
      <c r="F45" s="100">
        <f t="shared" si="0"/>
        <v>0</v>
      </c>
    </row>
    <row r="46" spans="2:6" x14ac:dyDescent="0.2">
      <c r="B46" s="85" t="s">
        <v>23</v>
      </c>
      <c r="C46" s="89" t="s">
        <v>24</v>
      </c>
      <c r="D46" s="90"/>
      <c r="E46" s="99">
        <f>'Encargos_Rescisão_Prof Ausente'!D14</f>
        <v>0</v>
      </c>
      <c r="F46" s="100">
        <f t="shared" si="0"/>
        <v>0</v>
      </c>
    </row>
    <row r="47" spans="2:6" x14ac:dyDescent="0.2">
      <c r="B47" s="85" t="s">
        <v>26</v>
      </c>
      <c r="C47" s="89" t="s">
        <v>27</v>
      </c>
      <c r="D47" s="90"/>
      <c r="E47" s="99">
        <f>'Encargos_Rescisão_Prof Ausente'!D15</f>
        <v>0</v>
      </c>
      <c r="F47" s="100">
        <f t="shared" si="0"/>
        <v>0</v>
      </c>
    </row>
    <row r="48" spans="2:6" x14ac:dyDescent="0.2">
      <c r="B48" s="85" t="s">
        <v>29</v>
      </c>
      <c r="C48" s="89" t="s">
        <v>30</v>
      </c>
      <c r="D48" s="90"/>
      <c r="E48" s="99">
        <f>'Encargos_Rescisão_Prof Ausente'!D16</f>
        <v>0</v>
      </c>
      <c r="F48" s="100">
        <f t="shared" si="0"/>
        <v>0</v>
      </c>
    </row>
    <row r="49" spans="2:6" x14ac:dyDescent="0.2">
      <c r="B49" s="85" t="s">
        <v>32</v>
      </c>
      <c r="C49" s="89" t="s">
        <v>33</v>
      </c>
      <c r="D49" s="90"/>
      <c r="E49" s="99">
        <f>'Encargos_Rescisão_Prof Ausente'!D17</f>
        <v>0</v>
      </c>
      <c r="F49" s="100">
        <f t="shared" si="0"/>
        <v>0</v>
      </c>
    </row>
    <row r="50" spans="2:6" x14ac:dyDescent="0.2">
      <c r="B50" s="85" t="s">
        <v>35</v>
      </c>
      <c r="C50" s="89" t="s">
        <v>36</v>
      </c>
      <c r="D50" s="90"/>
      <c r="E50" s="99">
        <f>'Encargos_Rescisão_Prof Ausente'!D18</f>
        <v>0</v>
      </c>
      <c r="F50" s="100">
        <f t="shared" si="0"/>
        <v>0</v>
      </c>
    </row>
    <row r="51" spans="2:6" x14ac:dyDescent="0.2">
      <c r="B51" s="406" t="s">
        <v>38</v>
      </c>
      <c r="C51" s="407"/>
      <c r="D51" s="410"/>
      <c r="E51" s="101">
        <f>SUM(E43:E50)</f>
        <v>0</v>
      </c>
      <c r="F51" s="88">
        <f>SUM(F43:F50)</f>
        <v>0</v>
      </c>
    </row>
    <row r="52" spans="2:6" x14ac:dyDescent="0.2">
      <c r="B52" s="430"/>
      <c r="C52" s="431"/>
      <c r="D52" s="431"/>
      <c r="E52" s="431"/>
      <c r="F52" s="432"/>
    </row>
    <row r="53" spans="2:6" x14ac:dyDescent="0.2">
      <c r="B53" s="387" t="s">
        <v>118</v>
      </c>
      <c r="C53" s="388"/>
      <c r="D53" s="389"/>
      <c r="E53" s="98" t="s">
        <v>119</v>
      </c>
      <c r="F53" s="548" t="s">
        <v>110</v>
      </c>
    </row>
    <row r="54" spans="2:6" x14ac:dyDescent="0.2">
      <c r="B54" s="85" t="s">
        <v>8</v>
      </c>
      <c r="C54" s="89" t="s">
        <v>120</v>
      </c>
      <c r="D54" s="90"/>
      <c r="E54" s="300">
        <f>+'Legenda Postos de Trabalho'!C10</f>
        <v>0</v>
      </c>
      <c r="F54" s="301">
        <f>IF((E54*4*22)-(F26*6%)&lt;0,0,(E54*4*22)-(F26*6%))</f>
        <v>0</v>
      </c>
    </row>
    <row r="55" spans="2:6" x14ac:dyDescent="0.2">
      <c r="B55" s="85" t="s">
        <v>9</v>
      </c>
      <c r="C55" s="89" t="s">
        <v>121</v>
      </c>
      <c r="D55" s="90"/>
      <c r="E55" s="300">
        <f>+'Legenda Postos de Trabalho'!C11</f>
        <v>0</v>
      </c>
      <c r="F55" s="301">
        <f>(E55*22)*(1-15%)</f>
        <v>0</v>
      </c>
    </row>
    <row r="56" spans="2:6" x14ac:dyDescent="0.2">
      <c r="B56" s="85" t="s">
        <v>11</v>
      </c>
      <c r="C56" s="89" t="s">
        <v>122</v>
      </c>
      <c r="D56" s="90"/>
      <c r="E56" s="300">
        <v>0</v>
      </c>
      <c r="F56" s="301">
        <v>0</v>
      </c>
    </row>
    <row r="57" spans="2:6" x14ac:dyDescent="0.2">
      <c r="B57" s="85" t="s">
        <v>23</v>
      </c>
      <c r="C57" s="91" t="s">
        <v>278</v>
      </c>
      <c r="D57" s="90"/>
      <c r="E57" s="300"/>
      <c r="F57" s="301">
        <f>E57*22</f>
        <v>0</v>
      </c>
    </row>
    <row r="58" spans="2:6" x14ac:dyDescent="0.2">
      <c r="B58" s="85" t="s">
        <v>26</v>
      </c>
      <c r="C58" s="91" t="s">
        <v>300</v>
      </c>
      <c r="D58" s="90"/>
      <c r="E58" s="300"/>
      <c r="F58" s="301">
        <f>+E58</f>
        <v>0</v>
      </c>
    </row>
    <row r="59" spans="2:6" x14ac:dyDescent="0.2">
      <c r="B59" s="85" t="s">
        <v>29</v>
      </c>
      <c r="C59" s="411" t="str">
        <f>'Legenda Postos de Trabalho'!B12</f>
        <v>Valor Unitário de Vale Refeição Férias (1/12 mês)</v>
      </c>
      <c r="D59" s="412"/>
      <c r="E59" s="300"/>
      <c r="F59" s="301">
        <f>E59/12</f>
        <v>0</v>
      </c>
    </row>
    <row r="60" spans="2:6" x14ac:dyDescent="0.2">
      <c r="B60" s="85" t="s">
        <v>32</v>
      </c>
      <c r="C60" s="411" t="str">
        <f>'Legenda Postos de Trabalho'!B13</f>
        <v>Valor Unitário de Gratificação Natalina (1/12 mês)</v>
      </c>
      <c r="D60" s="412"/>
      <c r="E60" s="300"/>
      <c r="F60" s="301">
        <f>E60/12</f>
        <v>0</v>
      </c>
    </row>
    <row r="61" spans="2:6" x14ac:dyDescent="0.2">
      <c r="B61" s="86" t="s">
        <v>35</v>
      </c>
      <c r="C61" s="411" t="str">
        <f>'Legenda Postos de Trabalho'!B14</f>
        <v>Assistência Médica</v>
      </c>
      <c r="D61" s="412"/>
      <c r="E61" s="300"/>
      <c r="F61" s="301">
        <f>E61*0.8</f>
        <v>0</v>
      </c>
    </row>
    <row r="62" spans="2:6" x14ac:dyDescent="0.2">
      <c r="B62" s="86" t="s">
        <v>543</v>
      </c>
      <c r="C62" s="411" t="str">
        <f>'Legenda Postos de Trabalho'!B15</f>
        <v>CESTA BÁSICA OU AUXÍLIO ALIMENTAÇÃO</v>
      </c>
      <c r="D62" s="412"/>
      <c r="E62" s="300">
        <f>+'Legenda Postos de Trabalho'!C15</f>
        <v>0</v>
      </c>
      <c r="F62" s="300">
        <f>+E62*(1-15%)</f>
        <v>0</v>
      </c>
    </row>
    <row r="63" spans="2:6" x14ac:dyDescent="0.2">
      <c r="B63" s="406" t="s">
        <v>123</v>
      </c>
      <c r="C63" s="407"/>
      <c r="D63" s="407"/>
      <c r="E63" s="102"/>
      <c r="F63" s="88">
        <f>SUM(F54:F62)</f>
        <v>0</v>
      </c>
    </row>
    <row r="64" spans="2:6" x14ac:dyDescent="0.2">
      <c r="B64" s="103"/>
      <c r="C64" s="103"/>
      <c r="D64" s="103"/>
      <c r="E64" s="104"/>
      <c r="F64" s="105"/>
    </row>
    <row r="65" spans="2:6" x14ac:dyDescent="0.2">
      <c r="B65" s="106" t="s">
        <v>124</v>
      </c>
      <c r="C65" s="107"/>
      <c r="D65" s="107"/>
      <c r="E65" s="108"/>
      <c r="F65" s="109"/>
    </row>
    <row r="66" spans="2:6" x14ac:dyDescent="0.2">
      <c r="B66" s="406" t="s">
        <v>125</v>
      </c>
      <c r="C66" s="407"/>
      <c r="D66" s="407"/>
      <c r="E66" s="410"/>
      <c r="F66" s="548" t="s">
        <v>110</v>
      </c>
    </row>
    <row r="67" spans="2:6" x14ac:dyDescent="0.2">
      <c r="B67" s="85" t="s">
        <v>126</v>
      </c>
      <c r="C67" s="89" t="s">
        <v>127</v>
      </c>
      <c r="D67" s="90"/>
      <c r="E67" s="110"/>
      <c r="F67" s="100">
        <f>F40</f>
        <v>0</v>
      </c>
    </row>
    <row r="68" spans="2:6" x14ac:dyDescent="0.2">
      <c r="B68" s="85" t="s">
        <v>128</v>
      </c>
      <c r="C68" s="89" t="s">
        <v>129</v>
      </c>
      <c r="D68" s="90"/>
      <c r="E68" s="110"/>
      <c r="F68" s="100">
        <f>F51</f>
        <v>0</v>
      </c>
    </row>
    <row r="69" spans="2:6" x14ac:dyDescent="0.2">
      <c r="B69" s="85" t="s">
        <v>130</v>
      </c>
      <c r="C69" s="89" t="s">
        <v>131</v>
      </c>
      <c r="D69" s="90"/>
      <c r="E69" s="110"/>
      <c r="F69" s="100">
        <f>F63</f>
        <v>0</v>
      </c>
    </row>
    <row r="70" spans="2:6" x14ac:dyDescent="0.2">
      <c r="B70" s="406" t="s">
        <v>132</v>
      </c>
      <c r="C70" s="407"/>
      <c r="D70" s="407"/>
      <c r="E70" s="111"/>
      <c r="F70" s="112">
        <f>SUM(F67:F69)</f>
        <v>0</v>
      </c>
    </row>
    <row r="71" spans="2:6" x14ac:dyDescent="0.2">
      <c r="B71" s="413"/>
      <c r="C71" s="413"/>
      <c r="D71" s="413"/>
      <c r="E71" s="413"/>
      <c r="F71" s="413"/>
    </row>
    <row r="72" spans="2:6" x14ac:dyDescent="0.2">
      <c r="B72" s="408" t="s">
        <v>39</v>
      </c>
      <c r="C72" s="409"/>
      <c r="D72" s="409"/>
      <c r="E72" s="409"/>
      <c r="F72" s="409"/>
    </row>
    <row r="73" spans="2:6" x14ac:dyDescent="0.2">
      <c r="B73" s="85">
        <v>3</v>
      </c>
      <c r="C73" s="406" t="s">
        <v>40</v>
      </c>
      <c r="D73" s="410"/>
      <c r="E73" s="85" t="s">
        <v>7</v>
      </c>
      <c r="F73" s="548" t="s">
        <v>110</v>
      </c>
    </row>
    <row r="74" spans="2:6" x14ac:dyDescent="0.2">
      <c r="B74" s="85" t="s">
        <v>8</v>
      </c>
      <c r="C74" s="89" t="s">
        <v>41</v>
      </c>
      <c r="D74" s="90"/>
      <c r="E74" s="97">
        <f>'Encargos_Rescisão_Prof Ausente'!D23</f>
        <v>0</v>
      </c>
      <c r="F74" s="100">
        <f t="shared" ref="F74:F79" si="1">$F$33*E74</f>
        <v>0</v>
      </c>
    </row>
    <row r="75" spans="2:6" x14ac:dyDescent="0.2">
      <c r="B75" s="85" t="s">
        <v>9</v>
      </c>
      <c r="C75" s="89" t="s">
        <v>44</v>
      </c>
      <c r="D75" s="90"/>
      <c r="E75" s="97">
        <f>'Encargos_Rescisão_Prof Ausente'!D24</f>
        <v>0</v>
      </c>
      <c r="F75" s="100">
        <f t="shared" si="1"/>
        <v>0</v>
      </c>
    </row>
    <row r="76" spans="2:6" x14ac:dyDescent="0.2">
      <c r="B76" s="85" t="s">
        <v>11</v>
      </c>
      <c r="C76" s="89" t="s">
        <v>47</v>
      </c>
      <c r="D76" s="90"/>
      <c r="E76" s="97">
        <f>'Encargos_Rescisão_Prof Ausente'!D25</f>
        <v>0</v>
      </c>
      <c r="F76" s="100">
        <f t="shared" si="1"/>
        <v>0</v>
      </c>
    </row>
    <row r="77" spans="2:6" x14ac:dyDescent="0.2">
      <c r="B77" s="85" t="s">
        <v>23</v>
      </c>
      <c r="C77" s="89" t="s">
        <v>50</v>
      </c>
      <c r="D77" s="90"/>
      <c r="E77" s="97">
        <f>'Encargos_Rescisão_Prof Ausente'!D26</f>
        <v>0</v>
      </c>
      <c r="F77" s="100">
        <f t="shared" si="1"/>
        <v>0</v>
      </c>
    </row>
    <row r="78" spans="2:6" x14ac:dyDescent="0.2">
      <c r="B78" s="85" t="s">
        <v>26</v>
      </c>
      <c r="C78" s="89" t="s">
        <v>133</v>
      </c>
      <c r="D78" s="90"/>
      <c r="E78" s="97">
        <f>'Encargos_Rescisão_Prof Ausente'!D27</f>
        <v>0</v>
      </c>
      <c r="F78" s="100">
        <f t="shared" si="1"/>
        <v>0</v>
      </c>
    </row>
    <row r="79" spans="2:6" x14ac:dyDescent="0.2">
      <c r="B79" s="85" t="s">
        <v>29</v>
      </c>
      <c r="C79" s="89" t="s">
        <v>56</v>
      </c>
      <c r="D79" s="90"/>
      <c r="E79" s="97">
        <f>'Encargos_Rescisão_Prof Ausente'!D28</f>
        <v>0</v>
      </c>
      <c r="F79" s="100">
        <f t="shared" si="1"/>
        <v>0</v>
      </c>
    </row>
    <row r="80" spans="2:6" x14ac:dyDescent="0.2">
      <c r="B80" s="406" t="s">
        <v>59</v>
      </c>
      <c r="C80" s="407"/>
      <c r="D80" s="410"/>
      <c r="E80" s="98">
        <f>SUM(E74:E79)</f>
        <v>0</v>
      </c>
      <c r="F80" s="88">
        <f>SUM(F74:F79)</f>
        <v>0</v>
      </c>
    </row>
    <row r="81" spans="2:6" x14ac:dyDescent="0.2">
      <c r="B81" s="407"/>
      <c r="C81" s="407"/>
      <c r="D81" s="407"/>
      <c r="E81" s="407"/>
      <c r="F81" s="407"/>
    </row>
    <row r="82" spans="2:6" x14ac:dyDescent="0.2">
      <c r="B82" s="408" t="s">
        <v>60</v>
      </c>
      <c r="C82" s="409"/>
      <c r="D82" s="409"/>
      <c r="E82" s="409"/>
      <c r="F82" s="409"/>
    </row>
    <row r="83" spans="2:6" x14ac:dyDescent="0.2">
      <c r="B83" s="406" t="s">
        <v>134</v>
      </c>
      <c r="C83" s="407"/>
      <c r="D83" s="410"/>
      <c r="E83" s="85" t="s">
        <v>7</v>
      </c>
      <c r="F83" s="548" t="s">
        <v>110</v>
      </c>
    </row>
    <row r="84" spans="2:6" x14ac:dyDescent="0.2">
      <c r="B84" s="85" t="s">
        <v>8</v>
      </c>
      <c r="C84" s="113" t="s">
        <v>62</v>
      </c>
      <c r="D84" s="90"/>
      <c r="E84" s="97">
        <f>'Encargos_Rescisão_Prof Ausente'!D33</f>
        <v>0</v>
      </c>
      <c r="F84" s="100">
        <f t="shared" ref="F84:F89" si="2">$F$33*E84</f>
        <v>0</v>
      </c>
    </row>
    <row r="85" spans="2:6" x14ac:dyDescent="0.2">
      <c r="B85" s="85" t="s">
        <v>9</v>
      </c>
      <c r="C85" s="113" t="s">
        <v>65</v>
      </c>
      <c r="D85" s="90"/>
      <c r="E85" s="97">
        <f>'Encargos_Rescisão_Prof Ausente'!D34</f>
        <v>0</v>
      </c>
      <c r="F85" s="100">
        <f t="shared" si="2"/>
        <v>0</v>
      </c>
    </row>
    <row r="86" spans="2:6" x14ac:dyDescent="0.2">
      <c r="B86" s="85" t="s">
        <v>11</v>
      </c>
      <c r="C86" s="113" t="s">
        <v>68</v>
      </c>
      <c r="D86" s="90"/>
      <c r="E86" s="97">
        <f>'Encargos_Rescisão_Prof Ausente'!D35</f>
        <v>0</v>
      </c>
      <c r="F86" s="100">
        <f t="shared" si="2"/>
        <v>0</v>
      </c>
    </row>
    <row r="87" spans="2:6" x14ac:dyDescent="0.2">
      <c r="B87" s="85" t="s">
        <v>23</v>
      </c>
      <c r="C87" s="113" t="s">
        <v>244</v>
      </c>
      <c r="D87" s="90"/>
      <c r="E87" s="97">
        <f>'Encargos_Rescisão_Prof Ausente'!D36</f>
        <v>0</v>
      </c>
      <c r="F87" s="100">
        <f t="shared" si="2"/>
        <v>0</v>
      </c>
    </row>
    <row r="88" spans="2:6" x14ac:dyDescent="0.2">
      <c r="B88" s="85" t="s">
        <v>26</v>
      </c>
      <c r="C88" s="113" t="s">
        <v>73</v>
      </c>
      <c r="D88" s="90"/>
      <c r="E88" s="97">
        <f>'Encargos_Rescisão_Prof Ausente'!D37</f>
        <v>0</v>
      </c>
      <c r="F88" s="100">
        <f t="shared" si="2"/>
        <v>0</v>
      </c>
    </row>
    <row r="89" spans="2:6" x14ac:dyDescent="0.2">
      <c r="B89" s="85" t="s">
        <v>29</v>
      </c>
      <c r="C89" s="113" t="s">
        <v>76</v>
      </c>
      <c r="D89" s="90"/>
      <c r="E89" s="97">
        <f>'Encargos_Rescisão_Prof Ausente'!D38</f>
        <v>0</v>
      </c>
      <c r="F89" s="100">
        <f t="shared" si="2"/>
        <v>0</v>
      </c>
    </row>
    <row r="90" spans="2:6" x14ac:dyDescent="0.2">
      <c r="B90" s="406" t="s">
        <v>77</v>
      </c>
      <c r="C90" s="407"/>
      <c r="D90" s="410"/>
      <c r="E90" s="98">
        <f>SUM(E84:E89)</f>
        <v>0</v>
      </c>
      <c r="F90" s="88">
        <f>SUM(F84:F89)</f>
        <v>0</v>
      </c>
    </row>
    <row r="91" spans="2:6" x14ac:dyDescent="0.2">
      <c r="B91" s="413"/>
      <c r="C91" s="413"/>
      <c r="D91" s="413"/>
      <c r="E91" s="413"/>
      <c r="F91" s="413"/>
    </row>
    <row r="92" spans="2:6" x14ac:dyDescent="0.2">
      <c r="B92" s="406" t="s">
        <v>135</v>
      </c>
      <c r="C92" s="407"/>
      <c r="D92" s="410"/>
      <c r="E92" s="85" t="s">
        <v>7</v>
      </c>
      <c r="F92" s="548" t="s">
        <v>110</v>
      </c>
    </row>
    <row r="93" spans="2:6" x14ac:dyDescent="0.2">
      <c r="B93" s="85" t="s">
        <v>8</v>
      </c>
      <c r="C93" s="114" t="s">
        <v>79</v>
      </c>
      <c r="D93" s="90"/>
      <c r="E93" s="97">
        <f>'Encargos_Rescisão_Prof Ausente'!D42</f>
        <v>0</v>
      </c>
      <c r="F93" s="100">
        <f>$F$33*E93</f>
        <v>0</v>
      </c>
    </row>
    <row r="94" spans="2:6" x14ac:dyDescent="0.2">
      <c r="B94" s="406" t="s">
        <v>136</v>
      </c>
      <c r="C94" s="407"/>
      <c r="D94" s="410"/>
      <c r="E94" s="98"/>
      <c r="F94" s="88">
        <f>F93</f>
        <v>0</v>
      </c>
    </row>
    <row r="95" spans="2:6" x14ac:dyDescent="0.2">
      <c r="B95" s="413"/>
      <c r="C95" s="413"/>
      <c r="D95" s="413"/>
      <c r="E95" s="413"/>
      <c r="F95" s="413"/>
    </row>
    <row r="96" spans="2:6" x14ac:dyDescent="0.2">
      <c r="B96" s="414" t="s">
        <v>137</v>
      </c>
      <c r="C96" s="415"/>
      <c r="D96" s="415"/>
      <c r="E96" s="415"/>
      <c r="F96" s="415"/>
    </row>
    <row r="97" spans="2:6" x14ac:dyDescent="0.2">
      <c r="B97" s="406" t="s">
        <v>138</v>
      </c>
      <c r="C97" s="407"/>
      <c r="D97" s="407"/>
      <c r="E97" s="410"/>
      <c r="F97" s="548" t="s">
        <v>110</v>
      </c>
    </row>
    <row r="98" spans="2:6" x14ac:dyDescent="0.2">
      <c r="B98" s="85" t="s">
        <v>139</v>
      </c>
      <c r="C98" s="115" t="s">
        <v>140</v>
      </c>
      <c r="D98" s="90"/>
      <c r="E98" s="110"/>
      <c r="F98" s="100">
        <f>F90</f>
        <v>0</v>
      </c>
    </row>
    <row r="99" spans="2:6" x14ac:dyDescent="0.2">
      <c r="B99" s="85" t="s">
        <v>141</v>
      </c>
      <c r="C99" s="115" t="s">
        <v>142</v>
      </c>
      <c r="D99" s="90"/>
      <c r="E99" s="110"/>
      <c r="F99" s="100">
        <f>F94</f>
        <v>0</v>
      </c>
    </row>
    <row r="100" spans="2:6" x14ac:dyDescent="0.2">
      <c r="B100" s="406" t="s">
        <v>143</v>
      </c>
      <c r="C100" s="407"/>
      <c r="D100" s="407"/>
      <c r="E100" s="410"/>
      <c r="F100" s="112">
        <f>SUM(F98:F99)</f>
        <v>0</v>
      </c>
    </row>
    <row r="101" spans="2:6" x14ac:dyDescent="0.2">
      <c r="B101" s="413"/>
      <c r="C101" s="413"/>
      <c r="D101" s="413"/>
      <c r="E101" s="413"/>
      <c r="F101" s="413"/>
    </row>
    <row r="102" spans="2:6" x14ac:dyDescent="0.2">
      <c r="B102" s="408" t="s">
        <v>144</v>
      </c>
      <c r="C102" s="409"/>
      <c r="D102" s="409"/>
      <c r="E102" s="409"/>
      <c r="F102" s="409"/>
    </row>
    <row r="103" spans="2:6" x14ac:dyDescent="0.2">
      <c r="B103" s="85">
        <v>5</v>
      </c>
      <c r="C103" s="406" t="s">
        <v>145</v>
      </c>
      <c r="D103" s="410"/>
      <c r="E103" s="85"/>
      <c r="F103" s="548" t="s">
        <v>110</v>
      </c>
    </row>
    <row r="104" spans="2:6" x14ac:dyDescent="0.2">
      <c r="B104" s="85" t="s">
        <v>8</v>
      </c>
      <c r="C104" s="411" t="s">
        <v>222</v>
      </c>
      <c r="D104" s="412"/>
      <c r="E104" s="116"/>
      <c r="F104" s="100">
        <f>Insumos!$G$10</f>
        <v>0</v>
      </c>
    </row>
    <row r="105" spans="2:6" x14ac:dyDescent="0.2">
      <c r="B105" s="85" t="s">
        <v>9</v>
      </c>
      <c r="C105" s="411" t="s">
        <v>289</v>
      </c>
      <c r="D105" s="412"/>
      <c r="E105" s="116"/>
      <c r="F105" s="118">
        <f>+'Ferramentas Individuais'!I8</f>
        <v>0</v>
      </c>
    </row>
    <row r="106" spans="2:6" x14ac:dyDescent="0.2">
      <c r="B106" s="117" t="s">
        <v>11</v>
      </c>
      <c r="C106" s="411" t="s">
        <v>249</v>
      </c>
      <c r="D106" s="412"/>
      <c r="E106" s="116"/>
      <c r="F106" s="118">
        <f>'Ferramentas Uso Geral'!I9</f>
        <v>0</v>
      </c>
    </row>
    <row r="107" spans="2:6" x14ac:dyDescent="0.2">
      <c r="B107" s="117" t="s">
        <v>23</v>
      </c>
      <c r="C107" s="411" t="s">
        <v>231</v>
      </c>
      <c r="D107" s="412"/>
      <c r="E107" s="116"/>
      <c r="F107" s="118">
        <f>+Veículos!$H$15</f>
        <v>0</v>
      </c>
    </row>
    <row r="108" spans="2:6" x14ac:dyDescent="0.2">
      <c r="B108" s="117" t="s">
        <v>26</v>
      </c>
      <c r="C108" s="411" t="s">
        <v>301</v>
      </c>
      <c r="D108" s="412"/>
      <c r="E108" s="116"/>
      <c r="F108" s="118">
        <f>+'EPI''s_EPC''s_Uniforme'!$E$9</f>
        <v>0</v>
      </c>
    </row>
    <row r="109" spans="2:6" x14ac:dyDescent="0.2">
      <c r="B109" s="406" t="s">
        <v>146</v>
      </c>
      <c r="C109" s="407"/>
      <c r="D109" s="410"/>
      <c r="E109" s="98"/>
      <c r="F109" s="88">
        <f>SUM(F104:F108)</f>
        <v>0</v>
      </c>
    </row>
    <row r="110" spans="2:6" x14ac:dyDescent="0.2">
      <c r="B110" s="413"/>
      <c r="C110" s="413"/>
      <c r="D110" s="413"/>
      <c r="E110" s="413"/>
      <c r="F110" s="413"/>
    </row>
    <row r="111" spans="2:6" x14ac:dyDescent="0.2">
      <c r="B111" s="408" t="s">
        <v>147</v>
      </c>
      <c r="C111" s="409"/>
      <c r="D111" s="409"/>
      <c r="E111" s="409"/>
      <c r="F111" s="409"/>
    </row>
    <row r="112" spans="2:6" x14ac:dyDescent="0.2">
      <c r="B112" s="85">
        <v>6</v>
      </c>
      <c r="C112" s="406" t="s">
        <v>148</v>
      </c>
      <c r="D112" s="410"/>
      <c r="E112" s="57" t="s">
        <v>7</v>
      </c>
      <c r="F112" s="548" t="s">
        <v>110</v>
      </c>
    </row>
    <row r="113" spans="2:6" x14ac:dyDescent="0.2">
      <c r="B113" s="85" t="s">
        <v>8</v>
      </c>
      <c r="C113" s="89" t="s">
        <v>149</v>
      </c>
      <c r="D113" s="90"/>
      <c r="E113" s="60">
        <f>'Custos Indiretos Tributos Lucro'!D3</f>
        <v>0</v>
      </c>
      <c r="F113" s="100">
        <f>E113*F138</f>
        <v>0</v>
      </c>
    </row>
    <row r="114" spans="2:6" x14ac:dyDescent="0.2">
      <c r="B114" s="85" t="s">
        <v>9</v>
      </c>
      <c r="C114" s="89" t="s">
        <v>150</v>
      </c>
      <c r="D114" s="90"/>
      <c r="E114" s="60">
        <f>'Custos Indiretos Tributos Lucro'!D4</f>
        <v>0</v>
      </c>
      <c r="F114" s="100">
        <f>E114*(F113+F138)</f>
        <v>0</v>
      </c>
    </row>
    <row r="115" spans="2:6" x14ac:dyDescent="0.2">
      <c r="B115" s="85" t="s">
        <v>11</v>
      </c>
      <c r="C115" s="119" t="s">
        <v>151</v>
      </c>
      <c r="D115" s="87"/>
      <c r="E115" s="65"/>
      <c r="F115" s="100"/>
    </row>
    <row r="116" spans="2:6" x14ac:dyDescent="0.2">
      <c r="B116" s="85" t="s">
        <v>152</v>
      </c>
      <c r="C116" s="89" t="s">
        <v>81</v>
      </c>
      <c r="D116" s="90"/>
      <c r="E116" s="65">
        <f>'Custos Indiretos Tributos Lucro'!D5</f>
        <v>0</v>
      </c>
      <c r="F116" s="100">
        <f>E116*$F$127</f>
        <v>0</v>
      </c>
    </row>
    <row r="117" spans="2:6" x14ac:dyDescent="0.2">
      <c r="B117" s="85" t="s">
        <v>153</v>
      </c>
      <c r="C117" s="89" t="s">
        <v>82</v>
      </c>
      <c r="D117" s="90"/>
      <c r="E117" s="65">
        <f>'Custos Indiretos Tributos Lucro'!D6</f>
        <v>0</v>
      </c>
      <c r="F117" s="100">
        <f>E117*$F$127</f>
        <v>0</v>
      </c>
    </row>
    <row r="118" spans="2:6" x14ac:dyDescent="0.2">
      <c r="B118" s="85" t="s">
        <v>154</v>
      </c>
      <c r="C118" s="89" t="s">
        <v>83</v>
      </c>
      <c r="D118" s="90"/>
      <c r="E118" s="65">
        <f>'Custos Indiretos Tributos Lucro'!D7</f>
        <v>0</v>
      </c>
      <c r="F118" s="100">
        <f>E118*$F$127</f>
        <v>0</v>
      </c>
    </row>
    <row r="119" spans="2:6" x14ac:dyDescent="0.2">
      <c r="B119" s="86" t="s">
        <v>201</v>
      </c>
      <c r="C119" s="90" t="s">
        <v>202</v>
      </c>
      <c r="D119" s="90"/>
      <c r="E119" s="65">
        <f>+'Custos Indiretos Tributos Lucro'!$D$8</f>
        <v>0</v>
      </c>
      <c r="F119" s="100">
        <f>E119*$F$127</f>
        <v>0</v>
      </c>
    </row>
    <row r="120" spans="2:6" x14ac:dyDescent="0.2">
      <c r="B120" s="406" t="s">
        <v>155</v>
      </c>
      <c r="C120" s="407"/>
      <c r="D120" s="410"/>
      <c r="E120" s="66"/>
      <c r="F120" s="112">
        <f>SUM(F113:F119)</f>
        <v>0</v>
      </c>
    </row>
    <row r="122" spans="2:6" x14ac:dyDescent="0.2">
      <c r="B122" s="120" t="s">
        <v>156</v>
      </c>
      <c r="C122" s="121" t="s">
        <v>157</v>
      </c>
      <c r="D122" s="121"/>
      <c r="E122" s="67">
        <f>E116+E117+E118+E119</f>
        <v>0</v>
      </c>
      <c r="F122" s="122"/>
    </row>
    <row r="123" spans="2:6" x14ac:dyDescent="0.2">
      <c r="B123" s="123"/>
      <c r="C123" s="124">
        <v>100</v>
      </c>
      <c r="D123" s="124"/>
      <c r="E123" s="125"/>
      <c r="F123" s="126"/>
    </row>
    <row r="124" spans="2:6" x14ac:dyDescent="0.2">
      <c r="B124" s="127"/>
      <c r="C124" s="124"/>
      <c r="D124" s="124"/>
      <c r="E124" s="128"/>
      <c r="F124" s="129"/>
    </row>
    <row r="125" spans="2:6" x14ac:dyDescent="0.2">
      <c r="B125" s="123" t="s">
        <v>158</v>
      </c>
      <c r="C125" s="130" t="s">
        <v>159</v>
      </c>
      <c r="D125" s="130"/>
      <c r="E125" s="128"/>
      <c r="F125" s="129">
        <f>F138+F113+F114</f>
        <v>0</v>
      </c>
    </row>
    <row r="126" spans="2:6" x14ac:dyDescent="0.2">
      <c r="B126" s="123"/>
      <c r="C126" s="124"/>
      <c r="D126" s="124"/>
      <c r="E126" s="128"/>
      <c r="F126" s="129"/>
    </row>
    <row r="127" spans="2:6" x14ac:dyDescent="0.2">
      <c r="B127" s="123" t="s">
        <v>160</v>
      </c>
      <c r="C127" s="130" t="s">
        <v>161</v>
      </c>
      <c r="D127" s="130"/>
      <c r="E127" s="128"/>
      <c r="F127" s="129">
        <f>F125/(1-E122)</f>
        <v>0</v>
      </c>
    </row>
    <row r="128" spans="2:6" x14ac:dyDescent="0.2">
      <c r="B128" s="123"/>
      <c r="C128" s="124"/>
      <c r="D128" s="124"/>
      <c r="E128" s="128"/>
      <c r="F128" s="129"/>
    </row>
    <row r="129" spans="2:6" x14ac:dyDescent="0.2">
      <c r="B129" s="131"/>
      <c r="C129" s="132" t="s">
        <v>162</v>
      </c>
      <c r="D129" s="132"/>
      <c r="E129" s="133"/>
      <c r="F129" s="134">
        <f>F127-F125</f>
        <v>0</v>
      </c>
    </row>
    <row r="131" spans="2:6" x14ac:dyDescent="0.2">
      <c r="B131" s="414" t="s">
        <v>163</v>
      </c>
      <c r="C131" s="415"/>
      <c r="D131" s="415"/>
      <c r="E131" s="415"/>
      <c r="F131" s="415"/>
    </row>
    <row r="132" spans="2:6" x14ac:dyDescent="0.2">
      <c r="B132" s="406" t="s">
        <v>164</v>
      </c>
      <c r="C132" s="407"/>
      <c r="D132" s="407"/>
      <c r="E132" s="410"/>
      <c r="F132" s="548" t="s">
        <v>110</v>
      </c>
    </row>
    <row r="133" spans="2:6" x14ac:dyDescent="0.2">
      <c r="B133" s="116" t="s">
        <v>8</v>
      </c>
      <c r="C133" s="89" t="str">
        <f>B24</f>
        <v>MÓDULO 1 - COMPOSIÇÃO DA REMUNERAÇÃO</v>
      </c>
      <c r="D133" s="90"/>
      <c r="E133" s="110"/>
      <c r="F133" s="100">
        <f>F33</f>
        <v>0</v>
      </c>
    </row>
    <row r="134" spans="2:6" x14ac:dyDescent="0.2">
      <c r="B134" s="116" t="s">
        <v>9</v>
      </c>
      <c r="C134" s="89" t="str">
        <f>B35</f>
        <v>MÓDULO 2 – ENCARGOS E BENEFÍCIOS ANUAIS, MENSAIS E DIÁRIOS</v>
      </c>
      <c r="D134" s="90"/>
      <c r="E134" s="110"/>
      <c r="F134" s="100">
        <f>F70</f>
        <v>0</v>
      </c>
    </row>
    <row r="135" spans="2:6" x14ac:dyDescent="0.2">
      <c r="B135" s="116" t="s">
        <v>11</v>
      </c>
      <c r="C135" s="89" t="str">
        <f>B72</f>
        <v>MÓDULO 3 – PROVISÃO PARA RESCISÃO</v>
      </c>
      <c r="D135" s="90"/>
      <c r="E135" s="110"/>
      <c r="F135" s="100">
        <f>F80</f>
        <v>0</v>
      </c>
    </row>
    <row r="136" spans="2:6" x14ac:dyDescent="0.2">
      <c r="B136" s="116" t="s">
        <v>23</v>
      </c>
      <c r="C136" s="89" t="str">
        <f>B82</f>
        <v>MÓDULO 4 – CUSTO DE REPOSIÇÃO DO PROFISSIONAL AUSENTE</v>
      </c>
      <c r="D136" s="90"/>
      <c r="E136" s="110"/>
      <c r="F136" s="100">
        <f>F100</f>
        <v>0</v>
      </c>
    </row>
    <row r="137" spans="2:6" x14ac:dyDescent="0.2">
      <c r="B137" s="116" t="s">
        <v>26</v>
      </c>
      <c r="C137" s="89" t="str">
        <f>B102</f>
        <v>MÓDULO 5 – INSUMOS DIVERSOS</v>
      </c>
      <c r="D137" s="90"/>
      <c r="E137" s="110"/>
      <c r="F137" s="100">
        <f>F109</f>
        <v>0</v>
      </c>
    </row>
    <row r="138" spans="2:6" x14ac:dyDescent="0.2">
      <c r="B138" s="85"/>
      <c r="C138" s="119" t="s">
        <v>165</v>
      </c>
      <c r="D138" s="87"/>
      <c r="E138" s="111"/>
      <c r="F138" s="112">
        <f>SUM(F133:F137)</f>
        <v>0</v>
      </c>
    </row>
    <row r="139" spans="2:6" x14ac:dyDescent="0.2">
      <c r="B139" s="116" t="s">
        <v>29</v>
      </c>
      <c r="C139" s="89" t="str">
        <f>B111</f>
        <v>MÓDULO 6 – CUSTOS INDIRETOS, TRIBUTOS E LUCRO</v>
      </c>
      <c r="D139" s="90"/>
      <c r="E139" s="110"/>
      <c r="F139" s="100">
        <f>F120</f>
        <v>0</v>
      </c>
    </row>
    <row r="140" spans="2:6" x14ac:dyDescent="0.2">
      <c r="B140" s="119" t="s">
        <v>166</v>
      </c>
      <c r="C140" s="87"/>
      <c r="D140" s="87"/>
      <c r="E140" s="111"/>
      <c r="F140" s="112">
        <f>SUM(F138:F139)</f>
        <v>0</v>
      </c>
    </row>
    <row r="141" spans="2:6" ht="13.5" thickBot="1" x14ac:dyDescent="0.25">
      <c r="B141" s="95"/>
      <c r="C141" s="95"/>
      <c r="D141" s="95"/>
      <c r="E141" s="95"/>
      <c r="F141" s="96"/>
    </row>
    <row r="142" spans="2:6" ht="13.5" thickBot="1" x14ac:dyDescent="0.25">
      <c r="B142" s="416" t="s">
        <v>167</v>
      </c>
      <c r="C142" s="417"/>
      <c r="D142" s="417"/>
      <c r="E142" s="418"/>
      <c r="F142" s="135">
        <f>RESUMO!G6</f>
        <v>1</v>
      </c>
    </row>
    <row r="143" spans="2:6" ht="13.5" thickBot="1" x14ac:dyDescent="0.25"/>
    <row r="144" spans="2:6" ht="13.5" thickBot="1" x14ac:dyDescent="0.25">
      <c r="B144" s="419" t="s">
        <v>168</v>
      </c>
      <c r="C144" s="420"/>
      <c r="D144" s="420"/>
      <c r="E144" s="421"/>
      <c r="F144" s="136">
        <f>F142*F140</f>
        <v>0</v>
      </c>
    </row>
  </sheetData>
  <protectedRanges>
    <protectedRange sqref="C15" name="Intervalo1_1_1"/>
  </protectedRanges>
  <mergeCells count="71">
    <mergeCell ref="C59:D59"/>
    <mergeCell ref="C61:D61"/>
    <mergeCell ref="D18:F18"/>
    <mergeCell ref="B52:F52"/>
    <mergeCell ref="B53:D53"/>
    <mergeCell ref="B51:D51"/>
    <mergeCell ref="B35:F35"/>
    <mergeCell ref="B36:D36"/>
    <mergeCell ref="C39:D39"/>
    <mergeCell ref="B40:D40"/>
    <mergeCell ref="B24:F24"/>
    <mergeCell ref="B33:D33"/>
    <mergeCell ref="B41:F41"/>
    <mergeCell ref="B2:F2"/>
    <mergeCell ref="A4:F4"/>
    <mergeCell ref="B5:F5"/>
    <mergeCell ref="B6:C6"/>
    <mergeCell ref="B7:C7"/>
    <mergeCell ref="B142:E142"/>
    <mergeCell ref="B144:E144"/>
    <mergeCell ref="C112:D112"/>
    <mergeCell ref="B120:D120"/>
    <mergeCell ref="B131:F131"/>
    <mergeCell ref="B132:E132"/>
    <mergeCell ref="B96:F96"/>
    <mergeCell ref="B83:D83"/>
    <mergeCell ref="B71:F71"/>
    <mergeCell ref="B72:F72"/>
    <mergeCell ref="C73:D73"/>
    <mergeCell ref="B80:D80"/>
    <mergeCell ref="B81:F81"/>
    <mergeCell ref="B90:D90"/>
    <mergeCell ref="B91:F91"/>
    <mergeCell ref="B92:D92"/>
    <mergeCell ref="B94:D94"/>
    <mergeCell ref="B95:F95"/>
    <mergeCell ref="B111:F111"/>
    <mergeCell ref="B97:E97"/>
    <mergeCell ref="B100:E100"/>
    <mergeCell ref="B101:F101"/>
    <mergeCell ref="B102:F102"/>
    <mergeCell ref="C103:D103"/>
    <mergeCell ref="B109:D109"/>
    <mergeCell ref="C107:D107"/>
    <mergeCell ref="B110:F110"/>
    <mergeCell ref="C108:D108"/>
    <mergeCell ref="C104:D104"/>
    <mergeCell ref="C105:D105"/>
    <mergeCell ref="C106:D106"/>
    <mergeCell ref="B63:D63"/>
    <mergeCell ref="B82:F82"/>
    <mergeCell ref="B66:E66"/>
    <mergeCell ref="B70:D70"/>
    <mergeCell ref="C60:D60"/>
    <mergeCell ref="C62:D62"/>
    <mergeCell ref="D15:F15"/>
    <mergeCell ref="B42:D42"/>
    <mergeCell ref="B9:C9"/>
    <mergeCell ref="D20:F20"/>
    <mergeCell ref="B10:C10"/>
    <mergeCell ref="E10:F10"/>
    <mergeCell ref="B11:C11"/>
    <mergeCell ref="E11:F11"/>
    <mergeCell ref="B12:F12"/>
    <mergeCell ref="D14:F14"/>
    <mergeCell ref="D19:F19"/>
    <mergeCell ref="B21:C21"/>
    <mergeCell ref="D21:F21"/>
    <mergeCell ref="B23:F23"/>
    <mergeCell ref="D16:F16"/>
    <mergeCell ref="D17:F17"/>
  </mergeCells>
  <dataValidations count="3">
    <dataValidation allowBlank="1" showInputMessage="1" showErrorMessage="1" promptTitle="C.B.O:" prompt="Insira  O NÚMERO  da C.B.O cadastrada no Ministério do Trabalho e Emprego." sqref="D131095:G131095 IF65559:IH65559 SB65559:SD65559 ABX65559:ABZ65559 ALT65559:ALV65559 AVP65559:AVR65559 BFL65559:BFN65559 BPH65559:BPJ65559 BZD65559:BZF65559 CIZ65559:CJB65559 CSV65559:CSX65559 DCR65559:DCT65559 DMN65559:DMP65559 DWJ65559:DWL65559 EGF65559:EGH65559 EQB65559:EQD65559 EZX65559:EZZ65559 FJT65559:FJV65559 FTP65559:FTR65559 GDL65559:GDN65559 GNH65559:GNJ65559 GXD65559:GXF65559 HGZ65559:HHB65559 HQV65559:HQX65559 IAR65559:IAT65559 IKN65559:IKP65559 IUJ65559:IUL65559 JEF65559:JEH65559 JOB65559:JOD65559 JXX65559:JXZ65559 KHT65559:KHV65559 KRP65559:KRR65559 LBL65559:LBN65559 LLH65559:LLJ65559 LVD65559:LVF65559 MEZ65559:MFB65559 MOV65559:MOX65559 MYR65559:MYT65559 NIN65559:NIP65559 NSJ65559:NSL65559 OCF65559:OCH65559 OMB65559:OMD65559 OVX65559:OVZ65559 PFT65559:PFV65559 PPP65559:PPR65559 PZL65559:PZN65559 QJH65559:QJJ65559 QTD65559:QTF65559 RCZ65559:RDB65559 RMV65559:RMX65559 RWR65559:RWT65559 SGN65559:SGP65559 SQJ65559:SQL65559 TAF65559:TAH65559 TKB65559:TKD65559 TTX65559:TTZ65559 UDT65559:UDV65559 UNP65559:UNR65559 UXL65559:UXN65559 VHH65559:VHJ65559 VRD65559:VRF65559 WAZ65559:WBB65559 WKV65559:WKX65559 WUR65559:WUT65559 D196631:G196631 IF131095:IH131095 SB131095:SD131095 ABX131095:ABZ131095 ALT131095:ALV131095 AVP131095:AVR131095 BFL131095:BFN131095 BPH131095:BPJ131095 BZD131095:BZF131095 CIZ131095:CJB131095 CSV131095:CSX131095 DCR131095:DCT131095 DMN131095:DMP131095 DWJ131095:DWL131095 EGF131095:EGH131095 EQB131095:EQD131095 EZX131095:EZZ131095 FJT131095:FJV131095 FTP131095:FTR131095 GDL131095:GDN131095 GNH131095:GNJ131095 GXD131095:GXF131095 HGZ131095:HHB131095 HQV131095:HQX131095 IAR131095:IAT131095 IKN131095:IKP131095 IUJ131095:IUL131095 JEF131095:JEH131095 JOB131095:JOD131095 JXX131095:JXZ131095 KHT131095:KHV131095 KRP131095:KRR131095 LBL131095:LBN131095 LLH131095:LLJ131095 LVD131095:LVF131095 MEZ131095:MFB131095 MOV131095:MOX131095 MYR131095:MYT131095 NIN131095:NIP131095 NSJ131095:NSL131095 OCF131095:OCH131095 OMB131095:OMD131095 OVX131095:OVZ131095 PFT131095:PFV131095 PPP131095:PPR131095 PZL131095:PZN131095 QJH131095:QJJ131095 QTD131095:QTF131095 RCZ131095:RDB131095 RMV131095:RMX131095 RWR131095:RWT131095 SGN131095:SGP131095 SQJ131095:SQL131095 TAF131095:TAH131095 TKB131095:TKD131095 TTX131095:TTZ131095 UDT131095:UDV131095 UNP131095:UNR131095 UXL131095:UXN131095 VHH131095:VHJ131095 VRD131095:VRF131095 WAZ131095:WBB131095 WKV131095:WKX131095 WUR131095:WUT131095 D262167:G262167 IF196631:IH196631 SB196631:SD196631 ABX196631:ABZ196631 ALT196631:ALV196631 AVP196631:AVR196631 BFL196631:BFN196631 BPH196631:BPJ196631 BZD196631:BZF196631 CIZ196631:CJB196631 CSV196631:CSX196631 DCR196631:DCT196631 DMN196631:DMP196631 DWJ196631:DWL196631 EGF196631:EGH196631 EQB196631:EQD196631 EZX196631:EZZ196631 FJT196631:FJV196631 FTP196631:FTR196631 GDL196631:GDN196631 GNH196631:GNJ196631 GXD196631:GXF196631 HGZ196631:HHB196631 HQV196631:HQX196631 IAR196631:IAT196631 IKN196631:IKP196631 IUJ196631:IUL196631 JEF196631:JEH196631 JOB196631:JOD196631 JXX196631:JXZ196631 KHT196631:KHV196631 KRP196631:KRR196631 LBL196631:LBN196631 LLH196631:LLJ196631 LVD196631:LVF196631 MEZ196631:MFB196631 MOV196631:MOX196631 MYR196631:MYT196631 NIN196631:NIP196631 NSJ196631:NSL196631 OCF196631:OCH196631 OMB196631:OMD196631 OVX196631:OVZ196631 PFT196631:PFV196631 PPP196631:PPR196631 PZL196631:PZN196631 QJH196631:QJJ196631 QTD196631:QTF196631 RCZ196631:RDB196631 RMV196631:RMX196631 RWR196631:RWT196631 SGN196631:SGP196631 SQJ196631:SQL196631 TAF196631:TAH196631 TKB196631:TKD196631 TTX196631:TTZ196631 UDT196631:UDV196631 UNP196631:UNR196631 UXL196631:UXN196631 VHH196631:VHJ196631 VRD196631:VRF196631 WAZ196631:WBB196631 WKV196631:WKX196631 WUR196631:WUT196631 D327703:G327703 IF262167:IH262167 SB262167:SD262167 ABX262167:ABZ262167 ALT262167:ALV262167 AVP262167:AVR262167 BFL262167:BFN262167 BPH262167:BPJ262167 BZD262167:BZF262167 CIZ262167:CJB262167 CSV262167:CSX262167 DCR262167:DCT262167 DMN262167:DMP262167 DWJ262167:DWL262167 EGF262167:EGH262167 EQB262167:EQD262167 EZX262167:EZZ262167 FJT262167:FJV262167 FTP262167:FTR262167 GDL262167:GDN262167 GNH262167:GNJ262167 GXD262167:GXF262167 HGZ262167:HHB262167 HQV262167:HQX262167 IAR262167:IAT262167 IKN262167:IKP262167 IUJ262167:IUL262167 JEF262167:JEH262167 JOB262167:JOD262167 JXX262167:JXZ262167 KHT262167:KHV262167 KRP262167:KRR262167 LBL262167:LBN262167 LLH262167:LLJ262167 LVD262167:LVF262167 MEZ262167:MFB262167 MOV262167:MOX262167 MYR262167:MYT262167 NIN262167:NIP262167 NSJ262167:NSL262167 OCF262167:OCH262167 OMB262167:OMD262167 OVX262167:OVZ262167 PFT262167:PFV262167 PPP262167:PPR262167 PZL262167:PZN262167 QJH262167:QJJ262167 QTD262167:QTF262167 RCZ262167:RDB262167 RMV262167:RMX262167 RWR262167:RWT262167 SGN262167:SGP262167 SQJ262167:SQL262167 TAF262167:TAH262167 TKB262167:TKD262167 TTX262167:TTZ262167 UDT262167:UDV262167 UNP262167:UNR262167 UXL262167:UXN262167 VHH262167:VHJ262167 VRD262167:VRF262167 WAZ262167:WBB262167 WKV262167:WKX262167 WUR262167:WUT262167 D393239:G393239 IF327703:IH327703 SB327703:SD327703 ABX327703:ABZ327703 ALT327703:ALV327703 AVP327703:AVR327703 BFL327703:BFN327703 BPH327703:BPJ327703 BZD327703:BZF327703 CIZ327703:CJB327703 CSV327703:CSX327703 DCR327703:DCT327703 DMN327703:DMP327703 DWJ327703:DWL327703 EGF327703:EGH327703 EQB327703:EQD327703 EZX327703:EZZ327703 FJT327703:FJV327703 FTP327703:FTR327703 GDL327703:GDN327703 GNH327703:GNJ327703 GXD327703:GXF327703 HGZ327703:HHB327703 HQV327703:HQX327703 IAR327703:IAT327703 IKN327703:IKP327703 IUJ327703:IUL327703 JEF327703:JEH327703 JOB327703:JOD327703 JXX327703:JXZ327703 KHT327703:KHV327703 KRP327703:KRR327703 LBL327703:LBN327703 LLH327703:LLJ327703 LVD327703:LVF327703 MEZ327703:MFB327703 MOV327703:MOX327703 MYR327703:MYT327703 NIN327703:NIP327703 NSJ327703:NSL327703 OCF327703:OCH327703 OMB327703:OMD327703 OVX327703:OVZ327703 PFT327703:PFV327703 PPP327703:PPR327703 PZL327703:PZN327703 QJH327703:QJJ327703 QTD327703:QTF327703 RCZ327703:RDB327703 RMV327703:RMX327703 RWR327703:RWT327703 SGN327703:SGP327703 SQJ327703:SQL327703 TAF327703:TAH327703 TKB327703:TKD327703 TTX327703:TTZ327703 UDT327703:UDV327703 UNP327703:UNR327703 UXL327703:UXN327703 VHH327703:VHJ327703 VRD327703:VRF327703 WAZ327703:WBB327703 WKV327703:WKX327703 WUR327703:WUT327703 D458775:G458775 IF393239:IH393239 SB393239:SD393239 ABX393239:ABZ393239 ALT393239:ALV393239 AVP393239:AVR393239 BFL393239:BFN393239 BPH393239:BPJ393239 BZD393239:BZF393239 CIZ393239:CJB393239 CSV393239:CSX393239 DCR393239:DCT393239 DMN393239:DMP393239 DWJ393239:DWL393239 EGF393239:EGH393239 EQB393239:EQD393239 EZX393239:EZZ393239 FJT393239:FJV393239 FTP393239:FTR393239 GDL393239:GDN393239 GNH393239:GNJ393239 GXD393239:GXF393239 HGZ393239:HHB393239 HQV393239:HQX393239 IAR393239:IAT393239 IKN393239:IKP393239 IUJ393239:IUL393239 JEF393239:JEH393239 JOB393239:JOD393239 JXX393239:JXZ393239 KHT393239:KHV393239 KRP393239:KRR393239 LBL393239:LBN393239 LLH393239:LLJ393239 LVD393239:LVF393239 MEZ393239:MFB393239 MOV393239:MOX393239 MYR393239:MYT393239 NIN393239:NIP393239 NSJ393239:NSL393239 OCF393239:OCH393239 OMB393239:OMD393239 OVX393239:OVZ393239 PFT393239:PFV393239 PPP393239:PPR393239 PZL393239:PZN393239 QJH393239:QJJ393239 QTD393239:QTF393239 RCZ393239:RDB393239 RMV393239:RMX393239 RWR393239:RWT393239 SGN393239:SGP393239 SQJ393239:SQL393239 TAF393239:TAH393239 TKB393239:TKD393239 TTX393239:TTZ393239 UDT393239:UDV393239 UNP393239:UNR393239 UXL393239:UXN393239 VHH393239:VHJ393239 VRD393239:VRF393239 WAZ393239:WBB393239 WKV393239:WKX393239 WUR393239:WUT393239 D524311:G524311 IF458775:IH458775 SB458775:SD458775 ABX458775:ABZ458775 ALT458775:ALV458775 AVP458775:AVR458775 BFL458775:BFN458775 BPH458775:BPJ458775 BZD458775:BZF458775 CIZ458775:CJB458775 CSV458775:CSX458775 DCR458775:DCT458775 DMN458775:DMP458775 DWJ458775:DWL458775 EGF458775:EGH458775 EQB458775:EQD458775 EZX458775:EZZ458775 FJT458775:FJV458775 FTP458775:FTR458775 GDL458775:GDN458775 GNH458775:GNJ458775 GXD458775:GXF458775 HGZ458775:HHB458775 HQV458775:HQX458775 IAR458775:IAT458775 IKN458775:IKP458775 IUJ458775:IUL458775 JEF458775:JEH458775 JOB458775:JOD458775 JXX458775:JXZ458775 KHT458775:KHV458775 KRP458775:KRR458775 LBL458775:LBN458775 LLH458775:LLJ458775 LVD458775:LVF458775 MEZ458775:MFB458775 MOV458775:MOX458775 MYR458775:MYT458775 NIN458775:NIP458775 NSJ458775:NSL458775 OCF458775:OCH458775 OMB458775:OMD458775 OVX458775:OVZ458775 PFT458775:PFV458775 PPP458775:PPR458775 PZL458775:PZN458775 QJH458775:QJJ458775 QTD458775:QTF458775 RCZ458775:RDB458775 RMV458775:RMX458775 RWR458775:RWT458775 SGN458775:SGP458775 SQJ458775:SQL458775 TAF458775:TAH458775 TKB458775:TKD458775 TTX458775:TTZ458775 UDT458775:UDV458775 UNP458775:UNR458775 UXL458775:UXN458775 VHH458775:VHJ458775 VRD458775:VRF458775 WAZ458775:WBB458775 WKV458775:WKX458775 WUR458775:WUT458775 D589847:G589847 IF524311:IH524311 SB524311:SD524311 ABX524311:ABZ524311 ALT524311:ALV524311 AVP524311:AVR524311 BFL524311:BFN524311 BPH524311:BPJ524311 BZD524311:BZF524311 CIZ524311:CJB524311 CSV524311:CSX524311 DCR524311:DCT524311 DMN524311:DMP524311 DWJ524311:DWL524311 EGF524311:EGH524311 EQB524311:EQD524311 EZX524311:EZZ524311 FJT524311:FJV524311 FTP524311:FTR524311 GDL524311:GDN524311 GNH524311:GNJ524311 GXD524311:GXF524311 HGZ524311:HHB524311 HQV524311:HQX524311 IAR524311:IAT524311 IKN524311:IKP524311 IUJ524311:IUL524311 JEF524311:JEH524311 JOB524311:JOD524311 JXX524311:JXZ524311 KHT524311:KHV524311 KRP524311:KRR524311 LBL524311:LBN524311 LLH524311:LLJ524311 LVD524311:LVF524311 MEZ524311:MFB524311 MOV524311:MOX524311 MYR524311:MYT524311 NIN524311:NIP524311 NSJ524311:NSL524311 OCF524311:OCH524311 OMB524311:OMD524311 OVX524311:OVZ524311 PFT524311:PFV524311 PPP524311:PPR524311 PZL524311:PZN524311 QJH524311:QJJ524311 QTD524311:QTF524311 RCZ524311:RDB524311 RMV524311:RMX524311 RWR524311:RWT524311 SGN524311:SGP524311 SQJ524311:SQL524311 TAF524311:TAH524311 TKB524311:TKD524311 TTX524311:TTZ524311 UDT524311:UDV524311 UNP524311:UNR524311 UXL524311:UXN524311 VHH524311:VHJ524311 VRD524311:VRF524311 WAZ524311:WBB524311 WKV524311:WKX524311 WUR524311:WUT524311 D655383:G655383 IF589847:IH589847 SB589847:SD589847 ABX589847:ABZ589847 ALT589847:ALV589847 AVP589847:AVR589847 BFL589847:BFN589847 BPH589847:BPJ589847 BZD589847:BZF589847 CIZ589847:CJB589847 CSV589847:CSX589847 DCR589847:DCT589847 DMN589847:DMP589847 DWJ589847:DWL589847 EGF589847:EGH589847 EQB589847:EQD589847 EZX589847:EZZ589847 FJT589847:FJV589847 FTP589847:FTR589847 GDL589847:GDN589847 GNH589847:GNJ589847 GXD589847:GXF589847 HGZ589847:HHB589847 HQV589847:HQX589847 IAR589847:IAT589847 IKN589847:IKP589847 IUJ589847:IUL589847 JEF589847:JEH589847 JOB589847:JOD589847 JXX589847:JXZ589847 KHT589847:KHV589847 KRP589847:KRR589847 LBL589847:LBN589847 LLH589847:LLJ589847 LVD589847:LVF589847 MEZ589847:MFB589847 MOV589847:MOX589847 MYR589847:MYT589847 NIN589847:NIP589847 NSJ589847:NSL589847 OCF589847:OCH589847 OMB589847:OMD589847 OVX589847:OVZ589847 PFT589847:PFV589847 PPP589847:PPR589847 PZL589847:PZN589847 QJH589847:QJJ589847 QTD589847:QTF589847 RCZ589847:RDB589847 RMV589847:RMX589847 RWR589847:RWT589847 SGN589847:SGP589847 SQJ589847:SQL589847 TAF589847:TAH589847 TKB589847:TKD589847 TTX589847:TTZ589847 UDT589847:UDV589847 UNP589847:UNR589847 UXL589847:UXN589847 VHH589847:VHJ589847 VRD589847:VRF589847 WAZ589847:WBB589847 WKV589847:WKX589847 WUR589847:WUT589847 D720919:G720919 IF655383:IH655383 SB655383:SD655383 ABX655383:ABZ655383 ALT655383:ALV655383 AVP655383:AVR655383 BFL655383:BFN655383 BPH655383:BPJ655383 BZD655383:BZF655383 CIZ655383:CJB655383 CSV655383:CSX655383 DCR655383:DCT655383 DMN655383:DMP655383 DWJ655383:DWL655383 EGF655383:EGH655383 EQB655383:EQD655383 EZX655383:EZZ655383 FJT655383:FJV655383 FTP655383:FTR655383 GDL655383:GDN655383 GNH655383:GNJ655383 GXD655383:GXF655383 HGZ655383:HHB655383 HQV655383:HQX655383 IAR655383:IAT655383 IKN655383:IKP655383 IUJ655383:IUL655383 JEF655383:JEH655383 JOB655383:JOD655383 JXX655383:JXZ655383 KHT655383:KHV655383 KRP655383:KRR655383 LBL655383:LBN655383 LLH655383:LLJ655383 LVD655383:LVF655383 MEZ655383:MFB655383 MOV655383:MOX655383 MYR655383:MYT655383 NIN655383:NIP655383 NSJ655383:NSL655383 OCF655383:OCH655383 OMB655383:OMD655383 OVX655383:OVZ655383 PFT655383:PFV655383 PPP655383:PPR655383 PZL655383:PZN655383 QJH655383:QJJ655383 QTD655383:QTF655383 RCZ655383:RDB655383 RMV655383:RMX655383 RWR655383:RWT655383 SGN655383:SGP655383 SQJ655383:SQL655383 TAF655383:TAH655383 TKB655383:TKD655383 TTX655383:TTZ655383 UDT655383:UDV655383 UNP655383:UNR655383 UXL655383:UXN655383 VHH655383:VHJ655383 VRD655383:VRF655383 WAZ655383:WBB655383 WKV655383:WKX655383 WUR655383:WUT655383 D786455:G786455 IF720919:IH720919 SB720919:SD720919 ABX720919:ABZ720919 ALT720919:ALV720919 AVP720919:AVR720919 BFL720919:BFN720919 BPH720919:BPJ720919 BZD720919:BZF720919 CIZ720919:CJB720919 CSV720919:CSX720919 DCR720919:DCT720919 DMN720919:DMP720919 DWJ720919:DWL720919 EGF720919:EGH720919 EQB720919:EQD720919 EZX720919:EZZ720919 FJT720919:FJV720919 FTP720919:FTR720919 GDL720919:GDN720919 GNH720919:GNJ720919 GXD720919:GXF720919 HGZ720919:HHB720919 HQV720919:HQX720919 IAR720919:IAT720919 IKN720919:IKP720919 IUJ720919:IUL720919 JEF720919:JEH720919 JOB720919:JOD720919 JXX720919:JXZ720919 KHT720919:KHV720919 KRP720919:KRR720919 LBL720919:LBN720919 LLH720919:LLJ720919 LVD720919:LVF720919 MEZ720919:MFB720919 MOV720919:MOX720919 MYR720919:MYT720919 NIN720919:NIP720919 NSJ720919:NSL720919 OCF720919:OCH720919 OMB720919:OMD720919 OVX720919:OVZ720919 PFT720919:PFV720919 PPP720919:PPR720919 PZL720919:PZN720919 QJH720919:QJJ720919 QTD720919:QTF720919 RCZ720919:RDB720919 RMV720919:RMX720919 RWR720919:RWT720919 SGN720919:SGP720919 SQJ720919:SQL720919 TAF720919:TAH720919 TKB720919:TKD720919 TTX720919:TTZ720919 UDT720919:UDV720919 UNP720919:UNR720919 UXL720919:UXN720919 VHH720919:VHJ720919 VRD720919:VRF720919 WAZ720919:WBB720919 WKV720919:WKX720919 WUR720919:WUT720919 D851991:G851991 IF786455:IH786455 SB786455:SD786455 ABX786455:ABZ786455 ALT786455:ALV786455 AVP786455:AVR786455 BFL786455:BFN786455 BPH786455:BPJ786455 BZD786455:BZF786455 CIZ786455:CJB786455 CSV786455:CSX786455 DCR786455:DCT786455 DMN786455:DMP786455 DWJ786455:DWL786455 EGF786455:EGH786455 EQB786455:EQD786455 EZX786455:EZZ786455 FJT786455:FJV786455 FTP786455:FTR786455 GDL786455:GDN786455 GNH786455:GNJ786455 GXD786455:GXF786455 HGZ786455:HHB786455 HQV786455:HQX786455 IAR786455:IAT786455 IKN786455:IKP786455 IUJ786455:IUL786455 JEF786455:JEH786455 JOB786455:JOD786455 JXX786455:JXZ786455 KHT786455:KHV786455 KRP786455:KRR786455 LBL786455:LBN786455 LLH786455:LLJ786455 LVD786455:LVF786455 MEZ786455:MFB786455 MOV786455:MOX786455 MYR786455:MYT786455 NIN786455:NIP786455 NSJ786455:NSL786455 OCF786455:OCH786455 OMB786455:OMD786455 OVX786455:OVZ786455 PFT786455:PFV786455 PPP786455:PPR786455 PZL786455:PZN786455 QJH786455:QJJ786455 QTD786455:QTF786455 RCZ786455:RDB786455 RMV786455:RMX786455 RWR786455:RWT786455 SGN786455:SGP786455 SQJ786455:SQL786455 TAF786455:TAH786455 TKB786455:TKD786455 TTX786455:TTZ786455 UDT786455:UDV786455 UNP786455:UNR786455 UXL786455:UXN786455 VHH786455:VHJ786455 VRD786455:VRF786455 WAZ786455:WBB786455 WKV786455:WKX786455 WUR786455:WUT786455 D917527:G917527 IF851991:IH851991 SB851991:SD851991 ABX851991:ABZ851991 ALT851991:ALV851991 AVP851991:AVR851991 BFL851991:BFN851991 BPH851991:BPJ851991 BZD851991:BZF851991 CIZ851991:CJB851991 CSV851991:CSX851991 DCR851991:DCT851991 DMN851991:DMP851991 DWJ851991:DWL851991 EGF851991:EGH851991 EQB851991:EQD851991 EZX851991:EZZ851991 FJT851991:FJV851991 FTP851991:FTR851991 GDL851991:GDN851991 GNH851991:GNJ851991 GXD851991:GXF851991 HGZ851991:HHB851991 HQV851991:HQX851991 IAR851991:IAT851991 IKN851991:IKP851991 IUJ851991:IUL851991 JEF851991:JEH851991 JOB851991:JOD851991 JXX851991:JXZ851991 KHT851991:KHV851991 KRP851991:KRR851991 LBL851991:LBN851991 LLH851991:LLJ851991 LVD851991:LVF851991 MEZ851991:MFB851991 MOV851991:MOX851991 MYR851991:MYT851991 NIN851991:NIP851991 NSJ851991:NSL851991 OCF851991:OCH851991 OMB851991:OMD851991 OVX851991:OVZ851991 PFT851991:PFV851991 PPP851991:PPR851991 PZL851991:PZN851991 QJH851991:QJJ851991 QTD851991:QTF851991 RCZ851991:RDB851991 RMV851991:RMX851991 RWR851991:RWT851991 SGN851991:SGP851991 SQJ851991:SQL851991 TAF851991:TAH851991 TKB851991:TKD851991 TTX851991:TTZ851991 UDT851991:UDV851991 UNP851991:UNR851991 UXL851991:UXN851991 VHH851991:VHJ851991 VRD851991:VRF851991 WAZ851991:WBB851991 WKV851991:WKX851991 WUR851991:WUT851991 D983063:G983063 IF917527:IH917527 SB917527:SD917527 ABX917527:ABZ917527 ALT917527:ALV917527 AVP917527:AVR917527 BFL917527:BFN917527 BPH917527:BPJ917527 BZD917527:BZF917527 CIZ917527:CJB917527 CSV917527:CSX917527 DCR917527:DCT917527 DMN917527:DMP917527 DWJ917527:DWL917527 EGF917527:EGH917527 EQB917527:EQD917527 EZX917527:EZZ917527 FJT917527:FJV917527 FTP917527:FTR917527 GDL917527:GDN917527 GNH917527:GNJ917527 GXD917527:GXF917527 HGZ917527:HHB917527 HQV917527:HQX917527 IAR917527:IAT917527 IKN917527:IKP917527 IUJ917527:IUL917527 JEF917527:JEH917527 JOB917527:JOD917527 JXX917527:JXZ917527 KHT917527:KHV917527 KRP917527:KRR917527 LBL917527:LBN917527 LLH917527:LLJ917527 LVD917527:LVF917527 MEZ917527:MFB917527 MOV917527:MOX917527 MYR917527:MYT917527 NIN917527:NIP917527 NSJ917527:NSL917527 OCF917527:OCH917527 OMB917527:OMD917527 OVX917527:OVZ917527 PFT917527:PFV917527 PPP917527:PPR917527 PZL917527:PZN917527 QJH917527:QJJ917527 QTD917527:QTF917527 RCZ917527:RDB917527 RMV917527:RMX917527 RWR917527:RWT917527 SGN917527:SGP917527 SQJ917527:SQL917527 TAF917527:TAH917527 TKB917527:TKD917527 TTX917527:TTZ917527 UDT917527:UDV917527 UNP917527:UNR917527 UXL917527:UXN917527 VHH917527:VHJ917527 VRD917527:VRF917527 WAZ917527:WBB917527 WKV917527:WKX917527 WUR917527:WUT917527 IF983063:IH983063 SB983063:SD983063 ABX983063:ABZ983063 ALT983063:ALV983063 AVP983063:AVR983063 BFL983063:BFN983063 BPH983063:BPJ983063 BZD983063:BZF983063 CIZ983063:CJB983063 CSV983063:CSX983063 DCR983063:DCT983063 DMN983063:DMP983063 DWJ983063:DWL983063 EGF983063:EGH983063 EQB983063:EQD983063 EZX983063:EZZ983063 FJT983063:FJV983063 FTP983063:FTR983063 GDL983063:GDN983063 GNH983063:GNJ983063 GXD983063:GXF983063 HGZ983063:HHB983063 HQV983063:HQX983063 IAR983063:IAT983063 IKN983063:IKP983063 IUJ983063:IUL983063 JEF983063:JEH983063 JOB983063:JOD983063 JXX983063:JXZ983063 KHT983063:KHV983063 KRP983063:KRR983063 LBL983063:LBN983063 LLH983063:LLJ983063 LVD983063:LVF983063 MEZ983063:MFB983063 MOV983063:MOX983063 MYR983063:MYT983063 NIN983063:NIP983063 NSJ983063:NSL983063 OCF983063:OCH983063 OMB983063:OMD983063 OVX983063:OVZ983063 PFT983063:PFV983063 PPP983063:PPR983063 PZL983063:PZN983063 QJH983063:QJJ983063 QTD983063:QTF983063 RCZ983063:RDB983063 RMV983063:RMX983063 RWR983063:RWT983063 SGN983063:SGP983063 SQJ983063:SQL983063 TAF983063:TAH983063 TKB983063:TKD983063 TTX983063:TTZ983063 UDT983063:UDV983063 UNP983063:UNR983063 UXL983063:UXN983063 VHH983063:VHJ983063 VRD983063:VRF983063 WAZ983063:WBB983063 WKV983063:WKX983063 WUR983063:WUT983063 WUR15:WUT15 WKV15:WKX15 WAZ15:WBB15 VRD15:VRF15 VHH15:VHJ15 UXL15:UXN15 UNP15:UNR15 UDT15:UDV15 TTX15:TTZ15 TKB15:TKD15 TAF15:TAH15 SQJ15:SQL15 SGN15:SGP15 RWR15:RWT15 RMV15:RMX15 RCZ15:RDB15 QTD15:QTF15 QJH15:QJJ15 PZL15:PZN15 PPP15:PPR15 PFT15:PFV15 OVX15:OVZ15 OMB15:OMD15 OCF15:OCH15 NSJ15:NSL15 NIN15:NIP15 MYR15:MYT15 MOV15:MOX15 MEZ15:MFB15 LVD15:LVF15 LLH15:LLJ15 LBL15:LBN15 KRP15:KRR15 KHT15:KHV15 JXX15:JXZ15 JOB15:JOD15 JEF15:JEH15 IUJ15:IUL15 IKN15:IKP15 IAR15:IAT15 HQV15:HQX15 HGZ15:HHB15 GXD15:GXF15 GNH15:GNJ15 GDL15:GDN15 FTP15:FTR15 FJT15:FJV15 EZX15:EZZ15 EQB15:EQD15 EGF15:EGH15 DWJ15:DWL15 DMN15:DMP15 DCR15:DCT15 CSV15:CSX15 CIZ15:CJB15 BZD15:BZF15 BPH15:BPJ15 BFL15:BFN15 AVP15:AVR15 ALT15:ALV15 ABX15:ABZ15 SB15:SD15 IF15:IH15 D65559:G65559 D15:F15" xr:uid="{00000000-0002-0000-0600-000000000000}"/>
    <dataValidation allowBlank="1" showInputMessage="1" showErrorMessage="1" promptTitle="Sindicato Profissional:" sqref="D131097:G131097 IF65561:IH65561 SB65561:SD65561 ABX65561:ABZ65561 ALT65561:ALV65561 AVP65561:AVR65561 BFL65561:BFN65561 BPH65561:BPJ65561 BZD65561:BZF65561 CIZ65561:CJB65561 CSV65561:CSX65561 DCR65561:DCT65561 DMN65561:DMP65561 DWJ65561:DWL65561 EGF65561:EGH65561 EQB65561:EQD65561 EZX65561:EZZ65561 FJT65561:FJV65561 FTP65561:FTR65561 GDL65561:GDN65561 GNH65561:GNJ65561 GXD65561:GXF65561 HGZ65561:HHB65561 HQV65561:HQX65561 IAR65561:IAT65561 IKN65561:IKP65561 IUJ65561:IUL65561 JEF65561:JEH65561 JOB65561:JOD65561 JXX65561:JXZ65561 KHT65561:KHV65561 KRP65561:KRR65561 LBL65561:LBN65561 LLH65561:LLJ65561 LVD65561:LVF65561 MEZ65561:MFB65561 MOV65561:MOX65561 MYR65561:MYT65561 NIN65561:NIP65561 NSJ65561:NSL65561 OCF65561:OCH65561 OMB65561:OMD65561 OVX65561:OVZ65561 PFT65561:PFV65561 PPP65561:PPR65561 PZL65561:PZN65561 QJH65561:QJJ65561 QTD65561:QTF65561 RCZ65561:RDB65561 RMV65561:RMX65561 RWR65561:RWT65561 SGN65561:SGP65561 SQJ65561:SQL65561 TAF65561:TAH65561 TKB65561:TKD65561 TTX65561:TTZ65561 UDT65561:UDV65561 UNP65561:UNR65561 UXL65561:UXN65561 VHH65561:VHJ65561 VRD65561:VRF65561 WAZ65561:WBB65561 WKV65561:WKX65561 WUR65561:WUT65561 D196633:G196633 IF131097:IH131097 SB131097:SD131097 ABX131097:ABZ131097 ALT131097:ALV131097 AVP131097:AVR131097 BFL131097:BFN131097 BPH131097:BPJ131097 BZD131097:BZF131097 CIZ131097:CJB131097 CSV131097:CSX131097 DCR131097:DCT131097 DMN131097:DMP131097 DWJ131097:DWL131097 EGF131097:EGH131097 EQB131097:EQD131097 EZX131097:EZZ131097 FJT131097:FJV131097 FTP131097:FTR131097 GDL131097:GDN131097 GNH131097:GNJ131097 GXD131097:GXF131097 HGZ131097:HHB131097 HQV131097:HQX131097 IAR131097:IAT131097 IKN131097:IKP131097 IUJ131097:IUL131097 JEF131097:JEH131097 JOB131097:JOD131097 JXX131097:JXZ131097 KHT131097:KHV131097 KRP131097:KRR131097 LBL131097:LBN131097 LLH131097:LLJ131097 LVD131097:LVF131097 MEZ131097:MFB131097 MOV131097:MOX131097 MYR131097:MYT131097 NIN131097:NIP131097 NSJ131097:NSL131097 OCF131097:OCH131097 OMB131097:OMD131097 OVX131097:OVZ131097 PFT131097:PFV131097 PPP131097:PPR131097 PZL131097:PZN131097 QJH131097:QJJ131097 QTD131097:QTF131097 RCZ131097:RDB131097 RMV131097:RMX131097 RWR131097:RWT131097 SGN131097:SGP131097 SQJ131097:SQL131097 TAF131097:TAH131097 TKB131097:TKD131097 TTX131097:TTZ131097 UDT131097:UDV131097 UNP131097:UNR131097 UXL131097:UXN131097 VHH131097:VHJ131097 VRD131097:VRF131097 WAZ131097:WBB131097 WKV131097:WKX131097 WUR131097:WUT131097 D262169:G262169 IF196633:IH196633 SB196633:SD196633 ABX196633:ABZ196633 ALT196633:ALV196633 AVP196633:AVR196633 BFL196633:BFN196633 BPH196633:BPJ196633 BZD196633:BZF196633 CIZ196633:CJB196633 CSV196633:CSX196633 DCR196633:DCT196633 DMN196633:DMP196633 DWJ196633:DWL196633 EGF196633:EGH196633 EQB196633:EQD196633 EZX196633:EZZ196633 FJT196633:FJV196633 FTP196633:FTR196633 GDL196633:GDN196633 GNH196633:GNJ196633 GXD196633:GXF196633 HGZ196633:HHB196633 HQV196633:HQX196633 IAR196633:IAT196633 IKN196633:IKP196633 IUJ196633:IUL196633 JEF196633:JEH196633 JOB196633:JOD196633 JXX196633:JXZ196633 KHT196633:KHV196633 KRP196633:KRR196633 LBL196633:LBN196633 LLH196633:LLJ196633 LVD196633:LVF196633 MEZ196633:MFB196633 MOV196633:MOX196633 MYR196633:MYT196633 NIN196633:NIP196633 NSJ196633:NSL196633 OCF196633:OCH196633 OMB196633:OMD196633 OVX196633:OVZ196633 PFT196633:PFV196633 PPP196633:PPR196633 PZL196633:PZN196633 QJH196633:QJJ196633 QTD196633:QTF196633 RCZ196633:RDB196633 RMV196633:RMX196633 RWR196633:RWT196633 SGN196633:SGP196633 SQJ196633:SQL196633 TAF196633:TAH196633 TKB196633:TKD196633 TTX196633:TTZ196633 UDT196633:UDV196633 UNP196633:UNR196633 UXL196633:UXN196633 VHH196633:VHJ196633 VRD196633:VRF196633 WAZ196633:WBB196633 WKV196633:WKX196633 WUR196633:WUT196633 D327705:G327705 IF262169:IH262169 SB262169:SD262169 ABX262169:ABZ262169 ALT262169:ALV262169 AVP262169:AVR262169 BFL262169:BFN262169 BPH262169:BPJ262169 BZD262169:BZF262169 CIZ262169:CJB262169 CSV262169:CSX262169 DCR262169:DCT262169 DMN262169:DMP262169 DWJ262169:DWL262169 EGF262169:EGH262169 EQB262169:EQD262169 EZX262169:EZZ262169 FJT262169:FJV262169 FTP262169:FTR262169 GDL262169:GDN262169 GNH262169:GNJ262169 GXD262169:GXF262169 HGZ262169:HHB262169 HQV262169:HQX262169 IAR262169:IAT262169 IKN262169:IKP262169 IUJ262169:IUL262169 JEF262169:JEH262169 JOB262169:JOD262169 JXX262169:JXZ262169 KHT262169:KHV262169 KRP262169:KRR262169 LBL262169:LBN262169 LLH262169:LLJ262169 LVD262169:LVF262169 MEZ262169:MFB262169 MOV262169:MOX262169 MYR262169:MYT262169 NIN262169:NIP262169 NSJ262169:NSL262169 OCF262169:OCH262169 OMB262169:OMD262169 OVX262169:OVZ262169 PFT262169:PFV262169 PPP262169:PPR262169 PZL262169:PZN262169 QJH262169:QJJ262169 QTD262169:QTF262169 RCZ262169:RDB262169 RMV262169:RMX262169 RWR262169:RWT262169 SGN262169:SGP262169 SQJ262169:SQL262169 TAF262169:TAH262169 TKB262169:TKD262169 TTX262169:TTZ262169 UDT262169:UDV262169 UNP262169:UNR262169 UXL262169:UXN262169 VHH262169:VHJ262169 VRD262169:VRF262169 WAZ262169:WBB262169 WKV262169:WKX262169 WUR262169:WUT262169 D393241:G393241 IF327705:IH327705 SB327705:SD327705 ABX327705:ABZ327705 ALT327705:ALV327705 AVP327705:AVR327705 BFL327705:BFN327705 BPH327705:BPJ327705 BZD327705:BZF327705 CIZ327705:CJB327705 CSV327705:CSX327705 DCR327705:DCT327705 DMN327705:DMP327705 DWJ327705:DWL327705 EGF327705:EGH327705 EQB327705:EQD327705 EZX327705:EZZ327705 FJT327705:FJV327705 FTP327705:FTR327705 GDL327705:GDN327705 GNH327705:GNJ327705 GXD327705:GXF327705 HGZ327705:HHB327705 HQV327705:HQX327705 IAR327705:IAT327705 IKN327705:IKP327705 IUJ327705:IUL327705 JEF327705:JEH327705 JOB327705:JOD327705 JXX327705:JXZ327705 KHT327705:KHV327705 KRP327705:KRR327705 LBL327705:LBN327705 LLH327705:LLJ327705 LVD327705:LVF327705 MEZ327705:MFB327705 MOV327705:MOX327705 MYR327705:MYT327705 NIN327705:NIP327705 NSJ327705:NSL327705 OCF327705:OCH327705 OMB327705:OMD327705 OVX327705:OVZ327705 PFT327705:PFV327705 PPP327705:PPR327705 PZL327705:PZN327705 QJH327705:QJJ327705 QTD327705:QTF327705 RCZ327705:RDB327705 RMV327705:RMX327705 RWR327705:RWT327705 SGN327705:SGP327705 SQJ327705:SQL327705 TAF327705:TAH327705 TKB327705:TKD327705 TTX327705:TTZ327705 UDT327705:UDV327705 UNP327705:UNR327705 UXL327705:UXN327705 VHH327705:VHJ327705 VRD327705:VRF327705 WAZ327705:WBB327705 WKV327705:WKX327705 WUR327705:WUT327705 D458777:G458777 IF393241:IH393241 SB393241:SD393241 ABX393241:ABZ393241 ALT393241:ALV393241 AVP393241:AVR393241 BFL393241:BFN393241 BPH393241:BPJ393241 BZD393241:BZF393241 CIZ393241:CJB393241 CSV393241:CSX393241 DCR393241:DCT393241 DMN393241:DMP393241 DWJ393241:DWL393241 EGF393241:EGH393241 EQB393241:EQD393241 EZX393241:EZZ393241 FJT393241:FJV393241 FTP393241:FTR393241 GDL393241:GDN393241 GNH393241:GNJ393241 GXD393241:GXF393241 HGZ393241:HHB393241 HQV393241:HQX393241 IAR393241:IAT393241 IKN393241:IKP393241 IUJ393241:IUL393241 JEF393241:JEH393241 JOB393241:JOD393241 JXX393241:JXZ393241 KHT393241:KHV393241 KRP393241:KRR393241 LBL393241:LBN393241 LLH393241:LLJ393241 LVD393241:LVF393241 MEZ393241:MFB393241 MOV393241:MOX393241 MYR393241:MYT393241 NIN393241:NIP393241 NSJ393241:NSL393241 OCF393241:OCH393241 OMB393241:OMD393241 OVX393241:OVZ393241 PFT393241:PFV393241 PPP393241:PPR393241 PZL393241:PZN393241 QJH393241:QJJ393241 QTD393241:QTF393241 RCZ393241:RDB393241 RMV393241:RMX393241 RWR393241:RWT393241 SGN393241:SGP393241 SQJ393241:SQL393241 TAF393241:TAH393241 TKB393241:TKD393241 TTX393241:TTZ393241 UDT393241:UDV393241 UNP393241:UNR393241 UXL393241:UXN393241 VHH393241:VHJ393241 VRD393241:VRF393241 WAZ393241:WBB393241 WKV393241:WKX393241 WUR393241:WUT393241 D524313:G524313 IF458777:IH458777 SB458777:SD458777 ABX458777:ABZ458777 ALT458777:ALV458777 AVP458777:AVR458777 BFL458777:BFN458777 BPH458777:BPJ458777 BZD458777:BZF458777 CIZ458777:CJB458777 CSV458777:CSX458777 DCR458777:DCT458777 DMN458777:DMP458777 DWJ458777:DWL458777 EGF458777:EGH458777 EQB458777:EQD458777 EZX458777:EZZ458777 FJT458777:FJV458777 FTP458777:FTR458777 GDL458777:GDN458777 GNH458777:GNJ458777 GXD458777:GXF458777 HGZ458777:HHB458777 HQV458777:HQX458777 IAR458777:IAT458777 IKN458777:IKP458777 IUJ458777:IUL458777 JEF458777:JEH458777 JOB458777:JOD458777 JXX458777:JXZ458777 KHT458777:KHV458777 KRP458777:KRR458777 LBL458777:LBN458777 LLH458777:LLJ458777 LVD458777:LVF458777 MEZ458777:MFB458777 MOV458777:MOX458777 MYR458777:MYT458777 NIN458777:NIP458777 NSJ458777:NSL458777 OCF458777:OCH458777 OMB458777:OMD458777 OVX458777:OVZ458777 PFT458777:PFV458777 PPP458777:PPR458777 PZL458777:PZN458777 QJH458777:QJJ458777 QTD458777:QTF458777 RCZ458777:RDB458777 RMV458777:RMX458777 RWR458777:RWT458777 SGN458777:SGP458777 SQJ458777:SQL458777 TAF458777:TAH458777 TKB458777:TKD458777 TTX458777:TTZ458777 UDT458777:UDV458777 UNP458777:UNR458777 UXL458777:UXN458777 VHH458777:VHJ458777 VRD458777:VRF458777 WAZ458777:WBB458777 WKV458777:WKX458777 WUR458777:WUT458777 D589849:G589849 IF524313:IH524313 SB524313:SD524313 ABX524313:ABZ524313 ALT524313:ALV524313 AVP524313:AVR524313 BFL524313:BFN524313 BPH524313:BPJ524313 BZD524313:BZF524313 CIZ524313:CJB524313 CSV524313:CSX524313 DCR524313:DCT524313 DMN524313:DMP524313 DWJ524313:DWL524313 EGF524313:EGH524313 EQB524313:EQD524313 EZX524313:EZZ524313 FJT524313:FJV524313 FTP524313:FTR524313 GDL524313:GDN524313 GNH524313:GNJ524313 GXD524313:GXF524313 HGZ524313:HHB524313 HQV524313:HQX524313 IAR524313:IAT524313 IKN524313:IKP524313 IUJ524313:IUL524313 JEF524313:JEH524313 JOB524313:JOD524313 JXX524313:JXZ524313 KHT524313:KHV524313 KRP524313:KRR524313 LBL524313:LBN524313 LLH524313:LLJ524313 LVD524313:LVF524313 MEZ524313:MFB524313 MOV524313:MOX524313 MYR524313:MYT524313 NIN524313:NIP524313 NSJ524313:NSL524313 OCF524313:OCH524313 OMB524313:OMD524313 OVX524313:OVZ524313 PFT524313:PFV524313 PPP524313:PPR524313 PZL524313:PZN524313 QJH524313:QJJ524313 QTD524313:QTF524313 RCZ524313:RDB524313 RMV524313:RMX524313 RWR524313:RWT524313 SGN524313:SGP524313 SQJ524313:SQL524313 TAF524313:TAH524313 TKB524313:TKD524313 TTX524313:TTZ524313 UDT524313:UDV524313 UNP524313:UNR524313 UXL524313:UXN524313 VHH524313:VHJ524313 VRD524313:VRF524313 WAZ524313:WBB524313 WKV524313:WKX524313 WUR524313:WUT524313 D655385:G655385 IF589849:IH589849 SB589849:SD589849 ABX589849:ABZ589849 ALT589849:ALV589849 AVP589849:AVR589849 BFL589849:BFN589849 BPH589849:BPJ589849 BZD589849:BZF589849 CIZ589849:CJB589849 CSV589849:CSX589849 DCR589849:DCT589849 DMN589849:DMP589849 DWJ589849:DWL589849 EGF589849:EGH589849 EQB589849:EQD589849 EZX589849:EZZ589849 FJT589849:FJV589849 FTP589849:FTR589849 GDL589849:GDN589849 GNH589849:GNJ589849 GXD589849:GXF589849 HGZ589849:HHB589849 HQV589849:HQX589849 IAR589849:IAT589849 IKN589849:IKP589849 IUJ589849:IUL589849 JEF589849:JEH589849 JOB589849:JOD589849 JXX589849:JXZ589849 KHT589849:KHV589849 KRP589849:KRR589849 LBL589849:LBN589849 LLH589849:LLJ589849 LVD589849:LVF589849 MEZ589849:MFB589849 MOV589849:MOX589849 MYR589849:MYT589849 NIN589849:NIP589849 NSJ589849:NSL589849 OCF589849:OCH589849 OMB589849:OMD589849 OVX589849:OVZ589849 PFT589849:PFV589849 PPP589849:PPR589849 PZL589849:PZN589849 QJH589849:QJJ589849 QTD589849:QTF589849 RCZ589849:RDB589849 RMV589849:RMX589849 RWR589849:RWT589849 SGN589849:SGP589849 SQJ589849:SQL589849 TAF589849:TAH589849 TKB589849:TKD589849 TTX589849:TTZ589849 UDT589849:UDV589849 UNP589849:UNR589849 UXL589849:UXN589849 VHH589849:VHJ589849 VRD589849:VRF589849 WAZ589849:WBB589849 WKV589849:WKX589849 WUR589849:WUT589849 D720921:G720921 IF655385:IH655385 SB655385:SD655385 ABX655385:ABZ655385 ALT655385:ALV655385 AVP655385:AVR655385 BFL655385:BFN655385 BPH655385:BPJ655385 BZD655385:BZF655385 CIZ655385:CJB655385 CSV655385:CSX655385 DCR655385:DCT655385 DMN655385:DMP655385 DWJ655385:DWL655385 EGF655385:EGH655385 EQB655385:EQD655385 EZX655385:EZZ655385 FJT655385:FJV655385 FTP655385:FTR655385 GDL655385:GDN655385 GNH655385:GNJ655385 GXD655385:GXF655385 HGZ655385:HHB655385 HQV655385:HQX655385 IAR655385:IAT655385 IKN655385:IKP655385 IUJ655385:IUL655385 JEF655385:JEH655385 JOB655385:JOD655385 JXX655385:JXZ655385 KHT655385:KHV655385 KRP655385:KRR655385 LBL655385:LBN655385 LLH655385:LLJ655385 LVD655385:LVF655385 MEZ655385:MFB655385 MOV655385:MOX655385 MYR655385:MYT655385 NIN655385:NIP655385 NSJ655385:NSL655385 OCF655385:OCH655385 OMB655385:OMD655385 OVX655385:OVZ655385 PFT655385:PFV655385 PPP655385:PPR655385 PZL655385:PZN655385 QJH655385:QJJ655385 QTD655385:QTF655385 RCZ655385:RDB655385 RMV655385:RMX655385 RWR655385:RWT655385 SGN655385:SGP655385 SQJ655385:SQL655385 TAF655385:TAH655385 TKB655385:TKD655385 TTX655385:TTZ655385 UDT655385:UDV655385 UNP655385:UNR655385 UXL655385:UXN655385 VHH655385:VHJ655385 VRD655385:VRF655385 WAZ655385:WBB655385 WKV655385:WKX655385 WUR655385:WUT655385 D786457:G786457 IF720921:IH720921 SB720921:SD720921 ABX720921:ABZ720921 ALT720921:ALV720921 AVP720921:AVR720921 BFL720921:BFN720921 BPH720921:BPJ720921 BZD720921:BZF720921 CIZ720921:CJB720921 CSV720921:CSX720921 DCR720921:DCT720921 DMN720921:DMP720921 DWJ720921:DWL720921 EGF720921:EGH720921 EQB720921:EQD720921 EZX720921:EZZ720921 FJT720921:FJV720921 FTP720921:FTR720921 GDL720921:GDN720921 GNH720921:GNJ720921 GXD720921:GXF720921 HGZ720921:HHB720921 HQV720921:HQX720921 IAR720921:IAT720921 IKN720921:IKP720921 IUJ720921:IUL720921 JEF720921:JEH720921 JOB720921:JOD720921 JXX720921:JXZ720921 KHT720921:KHV720921 KRP720921:KRR720921 LBL720921:LBN720921 LLH720921:LLJ720921 LVD720921:LVF720921 MEZ720921:MFB720921 MOV720921:MOX720921 MYR720921:MYT720921 NIN720921:NIP720921 NSJ720921:NSL720921 OCF720921:OCH720921 OMB720921:OMD720921 OVX720921:OVZ720921 PFT720921:PFV720921 PPP720921:PPR720921 PZL720921:PZN720921 QJH720921:QJJ720921 QTD720921:QTF720921 RCZ720921:RDB720921 RMV720921:RMX720921 RWR720921:RWT720921 SGN720921:SGP720921 SQJ720921:SQL720921 TAF720921:TAH720921 TKB720921:TKD720921 TTX720921:TTZ720921 UDT720921:UDV720921 UNP720921:UNR720921 UXL720921:UXN720921 VHH720921:VHJ720921 VRD720921:VRF720921 WAZ720921:WBB720921 WKV720921:WKX720921 WUR720921:WUT720921 D851993:G851993 IF786457:IH786457 SB786457:SD786457 ABX786457:ABZ786457 ALT786457:ALV786457 AVP786457:AVR786457 BFL786457:BFN786457 BPH786457:BPJ786457 BZD786457:BZF786457 CIZ786457:CJB786457 CSV786457:CSX786457 DCR786457:DCT786457 DMN786457:DMP786457 DWJ786457:DWL786457 EGF786457:EGH786457 EQB786457:EQD786457 EZX786457:EZZ786457 FJT786457:FJV786457 FTP786457:FTR786457 GDL786457:GDN786457 GNH786457:GNJ786457 GXD786457:GXF786457 HGZ786457:HHB786457 HQV786457:HQX786457 IAR786457:IAT786457 IKN786457:IKP786457 IUJ786457:IUL786457 JEF786457:JEH786457 JOB786457:JOD786457 JXX786457:JXZ786457 KHT786457:KHV786457 KRP786457:KRR786457 LBL786457:LBN786457 LLH786457:LLJ786457 LVD786457:LVF786457 MEZ786457:MFB786457 MOV786457:MOX786457 MYR786457:MYT786457 NIN786457:NIP786457 NSJ786457:NSL786457 OCF786457:OCH786457 OMB786457:OMD786457 OVX786457:OVZ786457 PFT786457:PFV786457 PPP786457:PPR786457 PZL786457:PZN786457 QJH786457:QJJ786457 QTD786457:QTF786457 RCZ786457:RDB786457 RMV786457:RMX786457 RWR786457:RWT786457 SGN786457:SGP786457 SQJ786457:SQL786457 TAF786457:TAH786457 TKB786457:TKD786457 TTX786457:TTZ786457 UDT786457:UDV786457 UNP786457:UNR786457 UXL786457:UXN786457 VHH786457:VHJ786457 VRD786457:VRF786457 WAZ786457:WBB786457 WKV786457:WKX786457 WUR786457:WUT786457 D917529:G917529 IF851993:IH851993 SB851993:SD851993 ABX851993:ABZ851993 ALT851993:ALV851993 AVP851993:AVR851993 BFL851993:BFN851993 BPH851993:BPJ851993 BZD851993:BZF851993 CIZ851993:CJB851993 CSV851993:CSX851993 DCR851993:DCT851993 DMN851993:DMP851993 DWJ851993:DWL851993 EGF851993:EGH851993 EQB851993:EQD851993 EZX851993:EZZ851993 FJT851993:FJV851993 FTP851993:FTR851993 GDL851993:GDN851993 GNH851993:GNJ851993 GXD851993:GXF851993 HGZ851993:HHB851993 HQV851993:HQX851993 IAR851993:IAT851993 IKN851993:IKP851993 IUJ851993:IUL851993 JEF851993:JEH851993 JOB851993:JOD851993 JXX851993:JXZ851993 KHT851993:KHV851993 KRP851993:KRR851993 LBL851993:LBN851993 LLH851993:LLJ851993 LVD851993:LVF851993 MEZ851993:MFB851993 MOV851993:MOX851993 MYR851993:MYT851993 NIN851993:NIP851993 NSJ851993:NSL851993 OCF851993:OCH851993 OMB851993:OMD851993 OVX851993:OVZ851993 PFT851993:PFV851993 PPP851993:PPR851993 PZL851993:PZN851993 QJH851993:QJJ851993 QTD851993:QTF851993 RCZ851993:RDB851993 RMV851993:RMX851993 RWR851993:RWT851993 SGN851993:SGP851993 SQJ851993:SQL851993 TAF851993:TAH851993 TKB851993:TKD851993 TTX851993:TTZ851993 UDT851993:UDV851993 UNP851993:UNR851993 UXL851993:UXN851993 VHH851993:VHJ851993 VRD851993:VRF851993 WAZ851993:WBB851993 WKV851993:WKX851993 WUR851993:WUT851993 D983065:G983065 IF917529:IH917529 SB917529:SD917529 ABX917529:ABZ917529 ALT917529:ALV917529 AVP917529:AVR917529 BFL917529:BFN917529 BPH917529:BPJ917529 BZD917529:BZF917529 CIZ917529:CJB917529 CSV917529:CSX917529 DCR917529:DCT917529 DMN917529:DMP917529 DWJ917529:DWL917529 EGF917529:EGH917529 EQB917529:EQD917529 EZX917529:EZZ917529 FJT917529:FJV917529 FTP917529:FTR917529 GDL917529:GDN917529 GNH917529:GNJ917529 GXD917529:GXF917529 HGZ917529:HHB917529 HQV917529:HQX917529 IAR917529:IAT917529 IKN917529:IKP917529 IUJ917529:IUL917529 JEF917529:JEH917529 JOB917529:JOD917529 JXX917529:JXZ917529 KHT917529:KHV917529 KRP917529:KRR917529 LBL917529:LBN917529 LLH917529:LLJ917529 LVD917529:LVF917529 MEZ917529:MFB917529 MOV917529:MOX917529 MYR917529:MYT917529 NIN917529:NIP917529 NSJ917529:NSL917529 OCF917529:OCH917529 OMB917529:OMD917529 OVX917529:OVZ917529 PFT917529:PFV917529 PPP917529:PPR917529 PZL917529:PZN917529 QJH917529:QJJ917529 QTD917529:QTF917529 RCZ917529:RDB917529 RMV917529:RMX917529 RWR917529:RWT917529 SGN917529:SGP917529 SQJ917529:SQL917529 TAF917529:TAH917529 TKB917529:TKD917529 TTX917529:TTZ917529 UDT917529:UDV917529 UNP917529:UNR917529 UXL917529:UXN917529 VHH917529:VHJ917529 VRD917529:VRF917529 WAZ917529:WBB917529 WKV917529:WKX917529 WUR917529:WUT917529 IF983065:IH983065 SB983065:SD983065 ABX983065:ABZ983065 ALT983065:ALV983065 AVP983065:AVR983065 BFL983065:BFN983065 BPH983065:BPJ983065 BZD983065:BZF983065 CIZ983065:CJB983065 CSV983065:CSX983065 DCR983065:DCT983065 DMN983065:DMP983065 DWJ983065:DWL983065 EGF983065:EGH983065 EQB983065:EQD983065 EZX983065:EZZ983065 FJT983065:FJV983065 FTP983065:FTR983065 GDL983065:GDN983065 GNH983065:GNJ983065 GXD983065:GXF983065 HGZ983065:HHB983065 HQV983065:HQX983065 IAR983065:IAT983065 IKN983065:IKP983065 IUJ983065:IUL983065 JEF983065:JEH983065 JOB983065:JOD983065 JXX983065:JXZ983065 KHT983065:KHV983065 KRP983065:KRR983065 LBL983065:LBN983065 LLH983065:LLJ983065 LVD983065:LVF983065 MEZ983065:MFB983065 MOV983065:MOX983065 MYR983065:MYT983065 NIN983065:NIP983065 NSJ983065:NSL983065 OCF983065:OCH983065 OMB983065:OMD983065 OVX983065:OVZ983065 PFT983065:PFV983065 PPP983065:PPR983065 PZL983065:PZN983065 QJH983065:QJJ983065 QTD983065:QTF983065 RCZ983065:RDB983065 RMV983065:RMX983065 RWR983065:RWT983065 SGN983065:SGP983065 SQJ983065:SQL983065 TAF983065:TAH983065 TKB983065:TKD983065 TTX983065:TTZ983065 UDT983065:UDV983065 UNP983065:UNR983065 UXL983065:UXN983065 VHH983065:VHJ983065 VRD983065:VRF983065 WAZ983065:WBB983065 WKV983065:WKX983065 WUR983065:WUT983065 WUR17:WUT17 WKV17:WKX17 WAZ17:WBB17 VRD17:VRF17 VHH17:VHJ17 UXL17:UXN17 UNP17:UNR17 UDT17:UDV17 TTX17:TTZ17 TKB17:TKD17 TAF17:TAH17 SQJ17:SQL17 SGN17:SGP17 RWR17:RWT17 RMV17:RMX17 RCZ17:RDB17 QTD17:QTF17 QJH17:QJJ17 PZL17:PZN17 PPP17:PPR17 PFT17:PFV17 OVX17:OVZ17 OMB17:OMD17 OCF17:OCH17 NSJ17:NSL17 NIN17:NIP17 MYR17:MYT17 MOV17:MOX17 MEZ17:MFB17 LVD17:LVF17 LLH17:LLJ17 LBL17:LBN17 KRP17:KRR17 KHT17:KHV17 JXX17:JXZ17 JOB17:JOD17 JEF17:JEH17 IUJ17:IUL17 IKN17:IKP17 IAR17:IAT17 HQV17:HQX17 HGZ17:HHB17 GXD17:GXF17 GNH17:GNJ17 GDL17:GDN17 FTP17:FTR17 FJT17:FJV17 EZX17:EZZ17 EQB17:EQD17 EGF17:EGH17 DWJ17:DWL17 DMN17:DMP17 DCR17:DCT17 CSV17:CSX17 CIZ17:CJB17 BZD17:BZF17 BPH17:BPJ17 BFL17:BFN17 AVP17:AVR17 ALT17:ALV17 ABX17:ABZ17 SB17:SD17 IF17:IH17 D65561:G65561 D17:F17" xr:uid="{00000000-0002-0000-0600-000001000000}"/>
    <dataValidation type="date" operator="greaterThan" allowBlank="1" showInputMessage="1" showErrorMessage="1" errorTitle="Data Base:" error="Insira a data no formato &quot;dd/mm/aaaa&quot;._x000a_(Ex.: Para a data de 1º de janeiro de 2012, digite &quot;1/1/2012&quot;)" promptTitle="Data Base:" sqref="D131099:G131099 IF65563:IH65563 SB65563:SD65563 ABX65563:ABZ65563 ALT65563:ALV65563 AVP65563:AVR65563 BFL65563:BFN65563 BPH65563:BPJ65563 BZD65563:BZF65563 CIZ65563:CJB65563 CSV65563:CSX65563 DCR65563:DCT65563 DMN65563:DMP65563 DWJ65563:DWL65563 EGF65563:EGH65563 EQB65563:EQD65563 EZX65563:EZZ65563 FJT65563:FJV65563 FTP65563:FTR65563 GDL65563:GDN65563 GNH65563:GNJ65563 GXD65563:GXF65563 HGZ65563:HHB65563 HQV65563:HQX65563 IAR65563:IAT65563 IKN65563:IKP65563 IUJ65563:IUL65563 JEF65563:JEH65563 JOB65563:JOD65563 JXX65563:JXZ65563 KHT65563:KHV65563 KRP65563:KRR65563 LBL65563:LBN65563 LLH65563:LLJ65563 LVD65563:LVF65563 MEZ65563:MFB65563 MOV65563:MOX65563 MYR65563:MYT65563 NIN65563:NIP65563 NSJ65563:NSL65563 OCF65563:OCH65563 OMB65563:OMD65563 OVX65563:OVZ65563 PFT65563:PFV65563 PPP65563:PPR65563 PZL65563:PZN65563 QJH65563:QJJ65563 QTD65563:QTF65563 RCZ65563:RDB65563 RMV65563:RMX65563 RWR65563:RWT65563 SGN65563:SGP65563 SQJ65563:SQL65563 TAF65563:TAH65563 TKB65563:TKD65563 TTX65563:TTZ65563 UDT65563:UDV65563 UNP65563:UNR65563 UXL65563:UXN65563 VHH65563:VHJ65563 VRD65563:VRF65563 WAZ65563:WBB65563 WKV65563:WKX65563 WUR65563:WUT65563 D196635:G196635 IF131099:IH131099 SB131099:SD131099 ABX131099:ABZ131099 ALT131099:ALV131099 AVP131099:AVR131099 BFL131099:BFN131099 BPH131099:BPJ131099 BZD131099:BZF131099 CIZ131099:CJB131099 CSV131099:CSX131099 DCR131099:DCT131099 DMN131099:DMP131099 DWJ131099:DWL131099 EGF131099:EGH131099 EQB131099:EQD131099 EZX131099:EZZ131099 FJT131099:FJV131099 FTP131099:FTR131099 GDL131099:GDN131099 GNH131099:GNJ131099 GXD131099:GXF131099 HGZ131099:HHB131099 HQV131099:HQX131099 IAR131099:IAT131099 IKN131099:IKP131099 IUJ131099:IUL131099 JEF131099:JEH131099 JOB131099:JOD131099 JXX131099:JXZ131099 KHT131099:KHV131099 KRP131099:KRR131099 LBL131099:LBN131099 LLH131099:LLJ131099 LVD131099:LVF131099 MEZ131099:MFB131099 MOV131099:MOX131099 MYR131099:MYT131099 NIN131099:NIP131099 NSJ131099:NSL131099 OCF131099:OCH131099 OMB131099:OMD131099 OVX131099:OVZ131099 PFT131099:PFV131099 PPP131099:PPR131099 PZL131099:PZN131099 QJH131099:QJJ131099 QTD131099:QTF131099 RCZ131099:RDB131099 RMV131099:RMX131099 RWR131099:RWT131099 SGN131099:SGP131099 SQJ131099:SQL131099 TAF131099:TAH131099 TKB131099:TKD131099 TTX131099:TTZ131099 UDT131099:UDV131099 UNP131099:UNR131099 UXL131099:UXN131099 VHH131099:VHJ131099 VRD131099:VRF131099 WAZ131099:WBB131099 WKV131099:WKX131099 WUR131099:WUT131099 D262171:G262171 IF196635:IH196635 SB196635:SD196635 ABX196635:ABZ196635 ALT196635:ALV196635 AVP196635:AVR196635 BFL196635:BFN196635 BPH196635:BPJ196635 BZD196635:BZF196635 CIZ196635:CJB196635 CSV196635:CSX196635 DCR196635:DCT196635 DMN196635:DMP196635 DWJ196635:DWL196635 EGF196635:EGH196635 EQB196635:EQD196635 EZX196635:EZZ196635 FJT196635:FJV196635 FTP196635:FTR196635 GDL196635:GDN196635 GNH196635:GNJ196635 GXD196635:GXF196635 HGZ196635:HHB196635 HQV196635:HQX196635 IAR196635:IAT196635 IKN196635:IKP196635 IUJ196635:IUL196635 JEF196635:JEH196635 JOB196635:JOD196635 JXX196635:JXZ196635 KHT196635:KHV196635 KRP196635:KRR196635 LBL196635:LBN196635 LLH196635:LLJ196635 LVD196635:LVF196635 MEZ196635:MFB196635 MOV196635:MOX196635 MYR196635:MYT196635 NIN196635:NIP196635 NSJ196635:NSL196635 OCF196635:OCH196635 OMB196635:OMD196635 OVX196635:OVZ196635 PFT196635:PFV196635 PPP196635:PPR196635 PZL196635:PZN196635 QJH196635:QJJ196635 QTD196635:QTF196635 RCZ196635:RDB196635 RMV196635:RMX196635 RWR196635:RWT196635 SGN196635:SGP196635 SQJ196635:SQL196635 TAF196635:TAH196635 TKB196635:TKD196635 TTX196635:TTZ196635 UDT196635:UDV196635 UNP196635:UNR196635 UXL196635:UXN196635 VHH196635:VHJ196635 VRD196635:VRF196635 WAZ196635:WBB196635 WKV196635:WKX196635 WUR196635:WUT196635 D327707:G327707 IF262171:IH262171 SB262171:SD262171 ABX262171:ABZ262171 ALT262171:ALV262171 AVP262171:AVR262171 BFL262171:BFN262171 BPH262171:BPJ262171 BZD262171:BZF262171 CIZ262171:CJB262171 CSV262171:CSX262171 DCR262171:DCT262171 DMN262171:DMP262171 DWJ262171:DWL262171 EGF262171:EGH262171 EQB262171:EQD262171 EZX262171:EZZ262171 FJT262171:FJV262171 FTP262171:FTR262171 GDL262171:GDN262171 GNH262171:GNJ262171 GXD262171:GXF262171 HGZ262171:HHB262171 HQV262171:HQX262171 IAR262171:IAT262171 IKN262171:IKP262171 IUJ262171:IUL262171 JEF262171:JEH262171 JOB262171:JOD262171 JXX262171:JXZ262171 KHT262171:KHV262171 KRP262171:KRR262171 LBL262171:LBN262171 LLH262171:LLJ262171 LVD262171:LVF262171 MEZ262171:MFB262171 MOV262171:MOX262171 MYR262171:MYT262171 NIN262171:NIP262171 NSJ262171:NSL262171 OCF262171:OCH262171 OMB262171:OMD262171 OVX262171:OVZ262171 PFT262171:PFV262171 PPP262171:PPR262171 PZL262171:PZN262171 QJH262171:QJJ262171 QTD262171:QTF262171 RCZ262171:RDB262171 RMV262171:RMX262171 RWR262171:RWT262171 SGN262171:SGP262171 SQJ262171:SQL262171 TAF262171:TAH262171 TKB262171:TKD262171 TTX262171:TTZ262171 UDT262171:UDV262171 UNP262171:UNR262171 UXL262171:UXN262171 VHH262171:VHJ262171 VRD262171:VRF262171 WAZ262171:WBB262171 WKV262171:WKX262171 WUR262171:WUT262171 D393243:G393243 IF327707:IH327707 SB327707:SD327707 ABX327707:ABZ327707 ALT327707:ALV327707 AVP327707:AVR327707 BFL327707:BFN327707 BPH327707:BPJ327707 BZD327707:BZF327707 CIZ327707:CJB327707 CSV327707:CSX327707 DCR327707:DCT327707 DMN327707:DMP327707 DWJ327707:DWL327707 EGF327707:EGH327707 EQB327707:EQD327707 EZX327707:EZZ327707 FJT327707:FJV327707 FTP327707:FTR327707 GDL327707:GDN327707 GNH327707:GNJ327707 GXD327707:GXF327707 HGZ327707:HHB327707 HQV327707:HQX327707 IAR327707:IAT327707 IKN327707:IKP327707 IUJ327707:IUL327707 JEF327707:JEH327707 JOB327707:JOD327707 JXX327707:JXZ327707 KHT327707:KHV327707 KRP327707:KRR327707 LBL327707:LBN327707 LLH327707:LLJ327707 LVD327707:LVF327707 MEZ327707:MFB327707 MOV327707:MOX327707 MYR327707:MYT327707 NIN327707:NIP327707 NSJ327707:NSL327707 OCF327707:OCH327707 OMB327707:OMD327707 OVX327707:OVZ327707 PFT327707:PFV327707 PPP327707:PPR327707 PZL327707:PZN327707 QJH327707:QJJ327707 QTD327707:QTF327707 RCZ327707:RDB327707 RMV327707:RMX327707 RWR327707:RWT327707 SGN327707:SGP327707 SQJ327707:SQL327707 TAF327707:TAH327707 TKB327707:TKD327707 TTX327707:TTZ327707 UDT327707:UDV327707 UNP327707:UNR327707 UXL327707:UXN327707 VHH327707:VHJ327707 VRD327707:VRF327707 WAZ327707:WBB327707 WKV327707:WKX327707 WUR327707:WUT327707 D458779:G458779 IF393243:IH393243 SB393243:SD393243 ABX393243:ABZ393243 ALT393243:ALV393243 AVP393243:AVR393243 BFL393243:BFN393243 BPH393243:BPJ393243 BZD393243:BZF393243 CIZ393243:CJB393243 CSV393243:CSX393243 DCR393243:DCT393243 DMN393243:DMP393243 DWJ393243:DWL393243 EGF393243:EGH393243 EQB393243:EQD393243 EZX393243:EZZ393243 FJT393243:FJV393243 FTP393243:FTR393243 GDL393243:GDN393243 GNH393243:GNJ393243 GXD393243:GXF393243 HGZ393243:HHB393243 HQV393243:HQX393243 IAR393243:IAT393243 IKN393243:IKP393243 IUJ393243:IUL393243 JEF393243:JEH393243 JOB393243:JOD393243 JXX393243:JXZ393243 KHT393243:KHV393243 KRP393243:KRR393243 LBL393243:LBN393243 LLH393243:LLJ393243 LVD393243:LVF393243 MEZ393243:MFB393243 MOV393243:MOX393243 MYR393243:MYT393243 NIN393243:NIP393243 NSJ393243:NSL393243 OCF393243:OCH393243 OMB393243:OMD393243 OVX393243:OVZ393243 PFT393243:PFV393243 PPP393243:PPR393243 PZL393243:PZN393243 QJH393243:QJJ393243 QTD393243:QTF393243 RCZ393243:RDB393243 RMV393243:RMX393243 RWR393243:RWT393243 SGN393243:SGP393243 SQJ393243:SQL393243 TAF393243:TAH393243 TKB393243:TKD393243 TTX393243:TTZ393243 UDT393243:UDV393243 UNP393243:UNR393243 UXL393243:UXN393243 VHH393243:VHJ393243 VRD393243:VRF393243 WAZ393243:WBB393243 WKV393243:WKX393243 WUR393243:WUT393243 D524315:G524315 IF458779:IH458779 SB458779:SD458779 ABX458779:ABZ458779 ALT458779:ALV458779 AVP458779:AVR458779 BFL458779:BFN458779 BPH458779:BPJ458779 BZD458779:BZF458779 CIZ458779:CJB458779 CSV458779:CSX458779 DCR458779:DCT458779 DMN458779:DMP458779 DWJ458779:DWL458779 EGF458779:EGH458779 EQB458779:EQD458779 EZX458779:EZZ458779 FJT458779:FJV458779 FTP458779:FTR458779 GDL458779:GDN458779 GNH458779:GNJ458779 GXD458779:GXF458779 HGZ458779:HHB458779 HQV458779:HQX458779 IAR458779:IAT458779 IKN458779:IKP458779 IUJ458779:IUL458779 JEF458779:JEH458779 JOB458779:JOD458779 JXX458779:JXZ458779 KHT458779:KHV458779 KRP458779:KRR458779 LBL458779:LBN458779 LLH458779:LLJ458779 LVD458779:LVF458779 MEZ458779:MFB458779 MOV458779:MOX458779 MYR458779:MYT458779 NIN458779:NIP458779 NSJ458779:NSL458779 OCF458779:OCH458779 OMB458779:OMD458779 OVX458779:OVZ458779 PFT458779:PFV458779 PPP458779:PPR458779 PZL458779:PZN458779 QJH458779:QJJ458779 QTD458779:QTF458779 RCZ458779:RDB458779 RMV458779:RMX458779 RWR458779:RWT458779 SGN458779:SGP458779 SQJ458779:SQL458779 TAF458779:TAH458779 TKB458779:TKD458779 TTX458779:TTZ458779 UDT458779:UDV458779 UNP458779:UNR458779 UXL458779:UXN458779 VHH458779:VHJ458779 VRD458779:VRF458779 WAZ458779:WBB458779 WKV458779:WKX458779 WUR458779:WUT458779 D589851:G589851 IF524315:IH524315 SB524315:SD524315 ABX524315:ABZ524315 ALT524315:ALV524315 AVP524315:AVR524315 BFL524315:BFN524315 BPH524315:BPJ524315 BZD524315:BZF524315 CIZ524315:CJB524315 CSV524315:CSX524315 DCR524315:DCT524315 DMN524315:DMP524315 DWJ524315:DWL524315 EGF524315:EGH524315 EQB524315:EQD524315 EZX524315:EZZ524315 FJT524315:FJV524315 FTP524315:FTR524315 GDL524315:GDN524315 GNH524315:GNJ524315 GXD524315:GXF524315 HGZ524315:HHB524315 HQV524315:HQX524315 IAR524315:IAT524315 IKN524315:IKP524315 IUJ524315:IUL524315 JEF524315:JEH524315 JOB524315:JOD524315 JXX524315:JXZ524315 KHT524315:KHV524315 KRP524315:KRR524315 LBL524315:LBN524315 LLH524315:LLJ524315 LVD524315:LVF524315 MEZ524315:MFB524315 MOV524315:MOX524315 MYR524315:MYT524315 NIN524315:NIP524315 NSJ524315:NSL524315 OCF524315:OCH524315 OMB524315:OMD524315 OVX524315:OVZ524315 PFT524315:PFV524315 PPP524315:PPR524315 PZL524315:PZN524315 QJH524315:QJJ524315 QTD524315:QTF524315 RCZ524315:RDB524315 RMV524315:RMX524315 RWR524315:RWT524315 SGN524315:SGP524315 SQJ524315:SQL524315 TAF524315:TAH524315 TKB524315:TKD524315 TTX524315:TTZ524315 UDT524315:UDV524315 UNP524315:UNR524315 UXL524315:UXN524315 VHH524315:VHJ524315 VRD524315:VRF524315 WAZ524315:WBB524315 WKV524315:WKX524315 WUR524315:WUT524315 D655387:G655387 IF589851:IH589851 SB589851:SD589851 ABX589851:ABZ589851 ALT589851:ALV589851 AVP589851:AVR589851 BFL589851:BFN589851 BPH589851:BPJ589851 BZD589851:BZF589851 CIZ589851:CJB589851 CSV589851:CSX589851 DCR589851:DCT589851 DMN589851:DMP589851 DWJ589851:DWL589851 EGF589851:EGH589851 EQB589851:EQD589851 EZX589851:EZZ589851 FJT589851:FJV589851 FTP589851:FTR589851 GDL589851:GDN589851 GNH589851:GNJ589851 GXD589851:GXF589851 HGZ589851:HHB589851 HQV589851:HQX589851 IAR589851:IAT589851 IKN589851:IKP589851 IUJ589851:IUL589851 JEF589851:JEH589851 JOB589851:JOD589851 JXX589851:JXZ589851 KHT589851:KHV589851 KRP589851:KRR589851 LBL589851:LBN589851 LLH589851:LLJ589851 LVD589851:LVF589851 MEZ589851:MFB589851 MOV589851:MOX589851 MYR589851:MYT589851 NIN589851:NIP589851 NSJ589851:NSL589851 OCF589851:OCH589851 OMB589851:OMD589851 OVX589851:OVZ589851 PFT589851:PFV589851 PPP589851:PPR589851 PZL589851:PZN589851 QJH589851:QJJ589851 QTD589851:QTF589851 RCZ589851:RDB589851 RMV589851:RMX589851 RWR589851:RWT589851 SGN589851:SGP589851 SQJ589851:SQL589851 TAF589851:TAH589851 TKB589851:TKD589851 TTX589851:TTZ589851 UDT589851:UDV589851 UNP589851:UNR589851 UXL589851:UXN589851 VHH589851:VHJ589851 VRD589851:VRF589851 WAZ589851:WBB589851 WKV589851:WKX589851 WUR589851:WUT589851 D720923:G720923 IF655387:IH655387 SB655387:SD655387 ABX655387:ABZ655387 ALT655387:ALV655387 AVP655387:AVR655387 BFL655387:BFN655387 BPH655387:BPJ655387 BZD655387:BZF655387 CIZ655387:CJB655387 CSV655387:CSX655387 DCR655387:DCT655387 DMN655387:DMP655387 DWJ655387:DWL655387 EGF655387:EGH655387 EQB655387:EQD655387 EZX655387:EZZ655387 FJT655387:FJV655387 FTP655387:FTR655387 GDL655387:GDN655387 GNH655387:GNJ655387 GXD655387:GXF655387 HGZ655387:HHB655387 HQV655387:HQX655387 IAR655387:IAT655387 IKN655387:IKP655387 IUJ655387:IUL655387 JEF655387:JEH655387 JOB655387:JOD655387 JXX655387:JXZ655387 KHT655387:KHV655387 KRP655387:KRR655387 LBL655387:LBN655387 LLH655387:LLJ655387 LVD655387:LVF655387 MEZ655387:MFB655387 MOV655387:MOX655387 MYR655387:MYT655387 NIN655387:NIP655387 NSJ655387:NSL655387 OCF655387:OCH655387 OMB655387:OMD655387 OVX655387:OVZ655387 PFT655387:PFV655387 PPP655387:PPR655387 PZL655387:PZN655387 QJH655387:QJJ655387 QTD655387:QTF655387 RCZ655387:RDB655387 RMV655387:RMX655387 RWR655387:RWT655387 SGN655387:SGP655387 SQJ655387:SQL655387 TAF655387:TAH655387 TKB655387:TKD655387 TTX655387:TTZ655387 UDT655387:UDV655387 UNP655387:UNR655387 UXL655387:UXN655387 VHH655387:VHJ655387 VRD655387:VRF655387 WAZ655387:WBB655387 WKV655387:WKX655387 WUR655387:WUT655387 D786459:G786459 IF720923:IH720923 SB720923:SD720923 ABX720923:ABZ720923 ALT720923:ALV720923 AVP720923:AVR720923 BFL720923:BFN720923 BPH720923:BPJ720923 BZD720923:BZF720923 CIZ720923:CJB720923 CSV720923:CSX720923 DCR720923:DCT720923 DMN720923:DMP720923 DWJ720923:DWL720923 EGF720923:EGH720923 EQB720923:EQD720923 EZX720923:EZZ720923 FJT720923:FJV720923 FTP720923:FTR720923 GDL720923:GDN720923 GNH720923:GNJ720923 GXD720923:GXF720923 HGZ720923:HHB720923 HQV720923:HQX720923 IAR720923:IAT720923 IKN720923:IKP720923 IUJ720923:IUL720923 JEF720923:JEH720923 JOB720923:JOD720923 JXX720923:JXZ720923 KHT720923:KHV720923 KRP720923:KRR720923 LBL720923:LBN720923 LLH720923:LLJ720923 LVD720923:LVF720923 MEZ720923:MFB720923 MOV720923:MOX720923 MYR720923:MYT720923 NIN720923:NIP720923 NSJ720923:NSL720923 OCF720923:OCH720923 OMB720923:OMD720923 OVX720923:OVZ720923 PFT720923:PFV720923 PPP720923:PPR720923 PZL720923:PZN720923 QJH720923:QJJ720923 QTD720923:QTF720923 RCZ720923:RDB720923 RMV720923:RMX720923 RWR720923:RWT720923 SGN720923:SGP720923 SQJ720923:SQL720923 TAF720923:TAH720923 TKB720923:TKD720923 TTX720923:TTZ720923 UDT720923:UDV720923 UNP720923:UNR720923 UXL720923:UXN720923 VHH720923:VHJ720923 VRD720923:VRF720923 WAZ720923:WBB720923 WKV720923:WKX720923 WUR720923:WUT720923 D851995:G851995 IF786459:IH786459 SB786459:SD786459 ABX786459:ABZ786459 ALT786459:ALV786459 AVP786459:AVR786459 BFL786459:BFN786459 BPH786459:BPJ786459 BZD786459:BZF786459 CIZ786459:CJB786459 CSV786459:CSX786459 DCR786459:DCT786459 DMN786459:DMP786459 DWJ786459:DWL786459 EGF786459:EGH786459 EQB786459:EQD786459 EZX786459:EZZ786459 FJT786459:FJV786459 FTP786459:FTR786459 GDL786459:GDN786459 GNH786459:GNJ786459 GXD786459:GXF786459 HGZ786459:HHB786459 HQV786459:HQX786459 IAR786459:IAT786459 IKN786459:IKP786459 IUJ786459:IUL786459 JEF786459:JEH786459 JOB786459:JOD786459 JXX786459:JXZ786459 KHT786459:KHV786459 KRP786459:KRR786459 LBL786459:LBN786459 LLH786459:LLJ786459 LVD786459:LVF786459 MEZ786459:MFB786459 MOV786459:MOX786459 MYR786459:MYT786459 NIN786459:NIP786459 NSJ786459:NSL786459 OCF786459:OCH786459 OMB786459:OMD786459 OVX786459:OVZ786459 PFT786459:PFV786459 PPP786459:PPR786459 PZL786459:PZN786459 QJH786459:QJJ786459 QTD786459:QTF786459 RCZ786459:RDB786459 RMV786459:RMX786459 RWR786459:RWT786459 SGN786459:SGP786459 SQJ786459:SQL786459 TAF786459:TAH786459 TKB786459:TKD786459 TTX786459:TTZ786459 UDT786459:UDV786459 UNP786459:UNR786459 UXL786459:UXN786459 VHH786459:VHJ786459 VRD786459:VRF786459 WAZ786459:WBB786459 WKV786459:WKX786459 WUR786459:WUT786459 D917531:G917531 IF851995:IH851995 SB851995:SD851995 ABX851995:ABZ851995 ALT851995:ALV851995 AVP851995:AVR851995 BFL851995:BFN851995 BPH851995:BPJ851995 BZD851995:BZF851995 CIZ851995:CJB851995 CSV851995:CSX851995 DCR851995:DCT851995 DMN851995:DMP851995 DWJ851995:DWL851995 EGF851995:EGH851995 EQB851995:EQD851995 EZX851995:EZZ851995 FJT851995:FJV851995 FTP851995:FTR851995 GDL851995:GDN851995 GNH851995:GNJ851995 GXD851995:GXF851995 HGZ851995:HHB851995 HQV851995:HQX851995 IAR851995:IAT851995 IKN851995:IKP851995 IUJ851995:IUL851995 JEF851995:JEH851995 JOB851995:JOD851995 JXX851995:JXZ851995 KHT851995:KHV851995 KRP851995:KRR851995 LBL851995:LBN851995 LLH851995:LLJ851995 LVD851995:LVF851995 MEZ851995:MFB851995 MOV851995:MOX851995 MYR851995:MYT851995 NIN851995:NIP851995 NSJ851995:NSL851995 OCF851995:OCH851995 OMB851995:OMD851995 OVX851995:OVZ851995 PFT851995:PFV851995 PPP851995:PPR851995 PZL851995:PZN851995 QJH851995:QJJ851995 QTD851995:QTF851995 RCZ851995:RDB851995 RMV851995:RMX851995 RWR851995:RWT851995 SGN851995:SGP851995 SQJ851995:SQL851995 TAF851995:TAH851995 TKB851995:TKD851995 TTX851995:TTZ851995 UDT851995:UDV851995 UNP851995:UNR851995 UXL851995:UXN851995 VHH851995:VHJ851995 VRD851995:VRF851995 WAZ851995:WBB851995 WKV851995:WKX851995 WUR851995:WUT851995 D983067:G983067 IF917531:IH917531 SB917531:SD917531 ABX917531:ABZ917531 ALT917531:ALV917531 AVP917531:AVR917531 BFL917531:BFN917531 BPH917531:BPJ917531 BZD917531:BZF917531 CIZ917531:CJB917531 CSV917531:CSX917531 DCR917531:DCT917531 DMN917531:DMP917531 DWJ917531:DWL917531 EGF917531:EGH917531 EQB917531:EQD917531 EZX917531:EZZ917531 FJT917531:FJV917531 FTP917531:FTR917531 GDL917531:GDN917531 GNH917531:GNJ917531 GXD917531:GXF917531 HGZ917531:HHB917531 HQV917531:HQX917531 IAR917531:IAT917531 IKN917531:IKP917531 IUJ917531:IUL917531 JEF917531:JEH917531 JOB917531:JOD917531 JXX917531:JXZ917531 KHT917531:KHV917531 KRP917531:KRR917531 LBL917531:LBN917531 LLH917531:LLJ917531 LVD917531:LVF917531 MEZ917531:MFB917531 MOV917531:MOX917531 MYR917531:MYT917531 NIN917531:NIP917531 NSJ917531:NSL917531 OCF917531:OCH917531 OMB917531:OMD917531 OVX917531:OVZ917531 PFT917531:PFV917531 PPP917531:PPR917531 PZL917531:PZN917531 QJH917531:QJJ917531 QTD917531:QTF917531 RCZ917531:RDB917531 RMV917531:RMX917531 RWR917531:RWT917531 SGN917531:SGP917531 SQJ917531:SQL917531 TAF917531:TAH917531 TKB917531:TKD917531 TTX917531:TTZ917531 UDT917531:UDV917531 UNP917531:UNR917531 UXL917531:UXN917531 VHH917531:VHJ917531 VRD917531:VRF917531 WAZ917531:WBB917531 WKV917531:WKX917531 WUR917531:WUT917531 IF983067:IH983067 SB983067:SD983067 ABX983067:ABZ983067 ALT983067:ALV983067 AVP983067:AVR983067 BFL983067:BFN983067 BPH983067:BPJ983067 BZD983067:BZF983067 CIZ983067:CJB983067 CSV983067:CSX983067 DCR983067:DCT983067 DMN983067:DMP983067 DWJ983067:DWL983067 EGF983067:EGH983067 EQB983067:EQD983067 EZX983067:EZZ983067 FJT983067:FJV983067 FTP983067:FTR983067 GDL983067:GDN983067 GNH983067:GNJ983067 GXD983067:GXF983067 HGZ983067:HHB983067 HQV983067:HQX983067 IAR983067:IAT983067 IKN983067:IKP983067 IUJ983067:IUL983067 JEF983067:JEH983067 JOB983067:JOD983067 JXX983067:JXZ983067 KHT983067:KHV983067 KRP983067:KRR983067 LBL983067:LBN983067 LLH983067:LLJ983067 LVD983067:LVF983067 MEZ983067:MFB983067 MOV983067:MOX983067 MYR983067:MYT983067 NIN983067:NIP983067 NSJ983067:NSL983067 OCF983067:OCH983067 OMB983067:OMD983067 OVX983067:OVZ983067 PFT983067:PFV983067 PPP983067:PPR983067 PZL983067:PZN983067 QJH983067:QJJ983067 QTD983067:QTF983067 RCZ983067:RDB983067 RMV983067:RMX983067 RWR983067:RWT983067 SGN983067:SGP983067 SQJ983067:SQL983067 TAF983067:TAH983067 TKB983067:TKD983067 TTX983067:TTZ983067 UDT983067:UDV983067 UNP983067:UNR983067 UXL983067:UXN983067 VHH983067:VHJ983067 VRD983067:VRF983067 WAZ983067:WBB983067 WKV983067:WKX983067 WUR983067:WUT983067 WUR19:WUT19 WKV19:WKX19 WAZ19:WBB19 VRD19:VRF19 VHH19:VHJ19 UXL19:UXN19 UNP19:UNR19 UDT19:UDV19 TTX19:TTZ19 TKB19:TKD19 TAF19:TAH19 SQJ19:SQL19 SGN19:SGP19 RWR19:RWT19 RMV19:RMX19 RCZ19:RDB19 QTD19:QTF19 QJH19:QJJ19 PZL19:PZN19 PPP19:PPR19 PFT19:PFV19 OVX19:OVZ19 OMB19:OMD19 OCF19:OCH19 NSJ19:NSL19 NIN19:NIP19 MYR19:MYT19 MOV19:MOX19 MEZ19:MFB19 LVD19:LVF19 LLH19:LLJ19 LBL19:LBN19 KRP19:KRR19 KHT19:KHV19 JXX19:JXZ19 JOB19:JOD19 JEF19:JEH19 IUJ19:IUL19 IKN19:IKP19 IAR19:IAT19 HQV19:HQX19 HGZ19:HHB19 GXD19:GXF19 GNH19:GNJ19 GDL19:GDN19 FTP19:FTR19 FJT19:FJV19 EZX19:EZZ19 EQB19:EQD19 EGF19:EGH19 DWJ19:DWL19 DMN19:DMP19 DCR19:DCT19 CSV19:CSX19 CIZ19:CJB19 BZD19:BZF19 BPH19:BPJ19 BFL19:BFN19 AVP19:AVR19 ALT19:ALV19 ABX19:ABZ19 SB19:SD19 IF19:IH19 D65563:G65563 D19:F19" xr:uid="{00000000-0002-0000-0600-000002000000}">
      <formula1>40543</formula1>
    </dataValidation>
  </dataValidations>
  <pageMargins left="0.70866141732283472" right="0.70866141732283472" top="0.74803149606299213" bottom="0.74803149606299213" header="0.31496062992125984" footer="0.31496062992125984"/>
  <pageSetup paperSize="9" scale="26" fitToHeight="0" orientation="landscape" r:id="rId1"/>
  <rowBreaks count="1" manualBreakCount="1">
    <brk id="81" min="1" max="25" man="1"/>
  </rowBreaks>
  <ignoredErrors>
    <ignoredError sqref="F26:F28 B21:F21 E55:E56 F107 E54 C14 B11 F57 F56 F54 F58 C59:D59 D60 F59:F62"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34998626667073579"/>
  </sheetPr>
  <dimension ref="A1:N143"/>
  <sheetViews>
    <sheetView showGridLines="0" topLeftCell="A4" zoomScaleNormal="100" zoomScaleSheetLayoutView="145" workbookViewId="0">
      <selection activeCell="E56" sqref="E56:E60"/>
    </sheetView>
  </sheetViews>
  <sheetFormatPr defaultColWidth="9.140625" defaultRowHeight="12.75" x14ac:dyDescent="0.2"/>
  <cols>
    <col min="1" max="1" width="1.85546875" style="70" customWidth="1"/>
    <col min="2" max="2" width="12.5703125" style="70" customWidth="1"/>
    <col min="3" max="3" width="49.5703125" style="70" customWidth="1"/>
    <col min="4" max="4" width="28" style="70" customWidth="1"/>
    <col min="5" max="5" width="16.85546875" style="71" customWidth="1"/>
    <col min="6" max="6" width="19.85546875" style="72" customWidth="1"/>
    <col min="7" max="7" width="1.42578125" style="70" customWidth="1"/>
    <col min="8" max="16384" width="9.140625" style="70"/>
  </cols>
  <sheetData>
    <row r="1" spans="1:14" ht="6.75" customHeight="1" x14ac:dyDescent="0.25">
      <c r="H1" s="192"/>
      <c r="I1" s="192"/>
      <c r="J1" s="192"/>
      <c r="K1" s="192"/>
      <c r="L1" s="192"/>
      <c r="M1" s="192"/>
      <c r="N1" s="137"/>
    </row>
    <row r="2" spans="1:14" ht="29.25" customHeight="1" x14ac:dyDescent="0.2">
      <c r="B2" s="422" t="s">
        <v>84</v>
      </c>
      <c r="C2" s="423"/>
      <c r="D2" s="423"/>
      <c r="E2" s="423"/>
      <c r="F2" s="424"/>
      <c r="H2" s="193"/>
      <c r="I2" s="193"/>
      <c r="J2" s="193"/>
      <c r="K2" s="193"/>
      <c r="L2" s="193"/>
      <c r="M2" s="193"/>
      <c r="N2" s="193"/>
    </row>
    <row r="3" spans="1:14" ht="7.5" customHeight="1" x14ac:dyDescent="0.25">
      <c r="H3" s="192"/>
      <c r="I3" s="192"/>
      <c r="J3" s="192"/>
      <c r="K3" s="192"/>
      <c r="L3" s="192"/>
      <c r="M3" s="192"/>
      <c r="N3" s="137"/>
    </row>
    <row r="4" spans="1:14" s="137" customFormat="1" ht="27.75" customHeight="1" x14ac:dyDescent="0.25">
      <c r="A4" s="441" t="s">
        <v>85</v>
      </c>
      <c r="B4" s="441"/>
      <c r="C4" s="441"/>
      <c r="D4" s="441"/>
      <c r="E4" s="441"/>
      <c r="F4" s="441"/>
    </row>
    <row r="5" spans="1:14" s="137" customFormat="1" ht="21" customHeight="1" x14ac:dyDescent="0.25">
      <c r="A5" s="32"/>
      <c r="B5" s="444" t="s">
        <v>86</v>
      </c>
      <c r="C5" s="444"/>
      <c r="D5" s="444"/>
      <c r="E5" s="444"/>
      <c r="F5" s="444"/>
    </row>
    <row r="6" spans="1:14" s="137" customFormat="1" ht="18" customHeight="1" x14ac:dyDescent="0.25">
      <c r="A6" s="32"/>
      <c r="B6" s="445" t="s">
        <v>87</v>
      </c>
      <c r="C6" s="446"/>
      <c r="D6" s="33" t="s">
        <v>88</v>
      </c>
      <c r="E6" s="33" t="s">
        <v>89</v>
      </c>
      <c r="F6" s="34" t="s">
        <v>90</v>
      </c>
    </row>
    <row r="7" spans="1:14" s="137" customFormat="1" ht="18" customHeight="1" x14ac:dyDescent="0.25">
      <c r="A7" s="32"/>
      <c r="B7" s="429"/>
      <c r="C7" s="429"/>
      <c r="D7" s="35"/>
      <c r="E7" s="36"/>
      <c r="F7" s="37"/>
    </row>
    <row r="8" spans="1:14" s="137" customFormat="1" ht="15" x14ac:dyDescent="0.25">
      <c r="A8" s="32"/>
      <c r="B8" s="38" t="s">
        <v>91</v>
      </c>
      <c r="C8" s="38"/>
      <c r="D8" s="38" t="s">
        <v>92</v>
      </c>
      <c r="E8" s="39"/>
      <c r="F8" s="40" t="s">
        <v>93</v>
      </c>
    </row>
    <row r="9" spans="1:14" s="137" customFormat="1" ht="15" x14ac:dyDescent="0.25">
      <c r="A9" s="32"/>
      <c r="B9" s="390" t="s">
        <v>210</v>
      </c>
      <c r="C9" s="390"/>
      <c r="D9" s="41" t="s">
        <v>94</v>
      </c>
      <c r="E9" s="42"/>
      <c r="F9" s="43" t="s">
        <v>95</v>
      </c>
    </row>
    <row r="10" spans="1:14" s="137" customFormat="1" ht="15" x14ac:dyDescent="0.25">
      <c r="A10" s="32"/>
      <c r="B10" s="442" t="s">
        <v>96</v>
      </c>
      <c r="C10" s="442"/>
      <c r="D10" s="44" t="s">
        <v>97</v>
      </c>
      <c r="E10" s="443" t="s">
        <v>98</v>
      </c>
      <c r="F10" s="443"/>
    </row>
    <row r="11" spans="1:14" s="137" customFormat="1" ht="15" x14ac:dyDescent="0.25">
      <c r="A11" s="32"/>
      <c r="B11" s="440" t="str">
        <f>RESUMO!C7</f>
        <v xml:space="preserve">Técnico com CFT </v>
      </c>
      <c r="C11" s="440"/>
      <c r="D11" s="45"/>
      <c r="E11" s="396"/>
      <c r="F11" s="396"/>
    </row>
    <row r="12" spans="1:14" s="137" customFormat="1" ht="16.5" thickBot="1" x14ac:dyDescent="0.3">
      <c r="A12" s="32"/>
      <c r="B12" s="439" t="s">
        <v>99</v>
      </c>
      <c r="C12" s="439"/>
      <c r="D12" s="439"/>
      <c r="E12" s="439"/>
      <c r="F12" s="439"/>
    </row>
    <row r="13" spans="1:14" s="137" customFormat="1" ht="15.75" thickBot="1" x14ac:dyDescent="0.3">
      <c r="A13" s="32"/>
      <c r="B13" s="46" t="s">
        <v>100</v>
      </c>
      <c r="C13" s="46"/>
      <c r="D13" s="46" t="s">
        <v>101</v>
      </c>
      <c r="E13" s="47"/>
      <c r="F13" s="48" t="s">
        <v>102</v>
      </c>
    </row>
    <row r="14" spans="1:14" s="137" customFormat="1" ht="15" x14ac:dyDescent="0.25">
      <c r="A14" s="32"/>
      <c r="B14" s="49"/>
      <c r="C14" s="50" t="str">
        <f>RESUMO!E7</f>
        <v>44 hs (Segunda a Sexta)</v>
      </c>
      <c r="D14" s="436" t="s">
        <v>240</v>
      </c>
      <c r="E14" s="437"/>
      <c r="F14" s="438"/>
    </row>
    <row r="15" spans="1:14" s="137" customFormat="1" ht="15.75" thickBot="1" x14ac:dyDescent="0.3">
      <c r="A15" s="32"/>
      <c r="B15" s="51"/>
      <c r="C15" s="52" t="s">
        <v>103</v>
      </c>
      <c r="D15" s="385">
        <f>Supervisor!D17</f>
        <v>9109</v>
      </c>
      <c r="E15" s="386"/>
      <c r="F15" s="386"/>
    </row>
    <row r="16" spans="1:14" s="137" customFormat="1" ht="15" x14ac:dyDescent="0.25">
      <c r="A16" s="32"/>
      <c r="B16" s="53"/>
      <c r="C16" s="333">
        <f>Supervisor!C16</f>
        <v>0</v>
      </c>
      <c r="D16" s="436" t="s">
        <v>241</v>
      </c>
      <c r="E16" s="437"/>
      <c r="F16" s="438"/>
    </row>
    <row r="17" spans="1:6" s="137" customFormat="1" ht="15.75" thickBot="1" x14ac:dyDescent="0.3">
      <c r="A17" s="32"/>
      <c r="B17" s="51"/>
      <c r="C17" s="52" t="s">
        <v>104</v>
      </c>
      <c r="D17" s="404">
        <v>3133</v>
      </c>
      <c r="E17" s="405"/>
      <c r="F17" s="405"/>
    </row>
    <row r="18" spans="1:6" s="137" customFormat="1" ht="15" x14ac:dyDescent="0.25">
      <c r="A18" s="32"/>
      <c r="B18" s="53"/>
      <c r="C18" s="180">
        <v>3133</v>
      </c>
      <c r="D18" s="436" t="s">
        <v>242</v>
      </c>
      <c r="E18" s="437"/>
      <c r="F18" s="438"/>
    </row>
    <row r="19" spans="1:6" s="137" customFormat="1" ht="15.75" thickBot="1" x14ac:dyDescent="0.3">
      <c r="A19" s="32"/>
      <c r="B19" s="54"/>
      <c r="C19" s="55" t="s">
        <v>105</v>
      </c>
      <c r="D19" s="398">
        <f>Supervisor!D19</f>
        <v>0</v>
      </c>
      <c r="E19" s="399"/>
      <c r="F19" s="399"/>
    </row>
    <row r="20" spans="1:6" s="137" customFormat="1" ht="15" x14ac:dyDescent="0.25">
      <c r="A20" s="32"/>
      <c r="B20" s="56" t="s">
        <v>106</v>
      </c>
      <c r="C20" s="56"/>
      <c r="D20" s="436" t="s">
        <v>107</v>
      </c>
      <c r="E20" s="437"/>
      <c r="F20" s="438"/>
    </row>
    <row r="21" spans="1:6" s="137" customFormat="1" ht="15.75" thickBot="1" x14ac:dyDescent="0.3">
      <c r="A21" s="32"/>
      <c r="B21" s="400">
        <f>'Legenda Postos de Trabalho'!G4</f>
        <v>0</v>
      </c>
      <c r="C21" s="401"/>
      <c r="D21" s="400">
        <f>'Legenda Postos de Trabalho'!H5</f>
        <v>0</v>
      </c>
      <c r="E21" s="402"/>
      <c r="F21" s="401"/>
    </row>
    <row r="22" spans="1:6" x14ac:dyDescent="0.2">
      <c r="B22" s="84"/>
      <c r="C22" s="84"/>
      <c r="D22" s="84"/>
    </row>
    <row r="23" spans="1:6" x14ac:dyDescent="0.2">
      <c r="B23" s="433" t="s">
        <v>108</v>
      </c>
      <c r="C23" s="433"/>
      <c r="D23" s="433"/>
      <c r="E23" s="433"/>
      <c r="F23" s="433"/>
    </row>
    <row r="24" spans="1:6" ht="32.25" customHeight="1" x14ac:dyDescent="0.2">
      <c r="B24" s="85">
        <v>1</v>
      </c>
      <c r="C24" s="86" t="s">
        <v>109</v>
      </c>
      <c r="D24" s="87"/>
      <c r="E24" s="85" t="s">
        <v>7</v>
      </c>
      <c r="F24" s="88" t="s">
        <v>110</v>
      </c>
    </row>
    <row r="25" spans="1:6" x14ac:dyDescent="0.2">
      <c r="B25" s="85" t="s">
        <v>8</v>
      </c>
      <c r="C25" s="89" t="s">
        <v>111</v>
      </c>
      <c r="D25" s="90"/>
      <c r="E25" s="302" t="s">
        <v>527</v>
      </c>
      <c r="F25" s="301">
        <f>D21</f>
        <v>0</v>
      </c>
    </row>
    <row r="26" spans="1:6" ht="15" customHeight="1" x14ac:dyDescent="0.25">
      <c r="B26" s="85" t="s">
        <v>9</v>
      </c>
      <c r="C26" s="89" t="s">
        <v>112</v>
      </c>
      <c r="D26" s="90"/>
      <c r="E26" s="303">
        <v>0</v>
      </c>
      <c r="F26" s="301">
        <v>0</v>
      </c>
    </row>
    <row r="27" spans="1:6" ht="15" customHeight="1" x14ac:dyDescent="0.25">
      <c r="B27" s="85" t="s">
        <v>11</v>
      </c>
      <c r="C27" s="89" t="s">
        <v>113</v>
      </c>
      <c r="D27" s="90"/>
      <c r="E27" s="303">
        <v>0.4</v>
      </c>
      <c r="F27" s="301">
        <f>+E27*B21</f>
        <v>0</v>
      </c>
    </row>
    <row r="28" spans="1:6" ht="15" x14ac:dyDescent="0.25">
      <c r="B28" s="85" t="s">
        <v>23</v>
      </c>
      <c r="C28" s="89" t="s">
        <v>114</v>
      </c>
      <c r="D28" s="90"/>
      <c r="E28" s="303">
        <v>0</v>
      </c>
      <c r="F28" s="301">
        <v>0</v>
      </c>
    </row>
    <row r="29" spans="1:6" ht="15" x14ac:dyDescent="0.25">
      <c r="B29" s="85" t="s">
        <v>26</v>
      </c>
      <c r="C29" s="89" t="s">
        <v>115</v>
      </c>
      <c r="D29" s="90"/>
      <c r="E29" s="303">
        <v>0</v>
      </c>
      <c r="F29" s="301">
        <v>0</v>
      </c>
    </row>
    <row r="30" spans="1:6" ht="15" x14ac:dyDescent="0.25">
      <c r="B30" s="85" t="s">
        <v>29</v>
      </c>
      <c r="C30" s="91" t="s">
        <v>116</v>
      </c>
      <c r="D30" s="90"/>
      <c r="E30" s="303">
        <v>0</v>
      </c>
      <c r="F30" s="301">
        <v>0</v>
      </c>
    </row>
    <row r="31" spans="1:6" ht="15" x14ac:dyDescent="0.25">
      <c r="B31" s="85"/>
      <c r="C31" s="89"/>
      <c r="D31" s="90"/>
      <c r="E31" s="138"/>
      <c r="F31" s="93"/>
    </row>
    <row r="32" spans="1:6" ht="15" x14ac:dyDescent="0.25">
      <c r="B32" s="406" t="s">
        <v>117</v>
      </c>
      <c r="C32" s="407"/>
      <c r="D32" s="410"/>
      <c r="E32" s="139"/>
      <c r="F32" s="88">
        <f>SUM(F25:F31)</f>
        <v>0</v>
      </c>
    </row>
    <row r="33" spans="2:6" x14ac:dyDescent="0.2">
      <c r="B33" s="95"/>
      <c r="C33" s="95"/>
      <c r="D33" s="95"/>
      <c r="E33" s="95"/>
      <c r="F33" s="96"/>
    </row>
    <row r="34" spans="2:6" x14ac:dyDescent="0.2">
      <c r="B34" s="433" t="s">
        <v>1</v>
      </c>
      <c r="C34" s="433"/>
      <c r="D34" s="433"/>
      <c r="E34" s="433"/>
      <c r="F34" s="433"/>
    </row>
    <row r="35" spans="2:6" x14ac:dyDescent="0.2">
      <c r="B35" s="406" t="s">
        <v>6</v>
      </c>
      <c r="C35" s="407"/>
      <c r="D35" s="410"/>
      <c r="E35" s="85" t="s">
        <v>7</v>
      </c>
      <c r="F35" s="88" t="s">
        <v>110</v>
      </c>
    </row>
    <row r="36" spans="2:6" x14ac:dyDescent="0.2">
      <c r="B36" s="85" t="s">
        <v>8</v>
      </c>
      <c r="C36" s="89" t="s">
        <v>243</v>
      </c>
      <c r="D36" s="90"/>
      <c r="E36" s="97">
        <f>'Encargos_Rescisão_Prof Ausente'!$D$5</f>
        <v>0</v>
      </c>
      <c r="F36" s="61">
        <f>$F$32*E36</f>
        <v>0</v>
      </c>
    </row>
    <row r="37" spans="2:6" x14ac:dyDescent="0.2">
      <c r="B37" s="85" t="s">
        <v>9</v>
      </c>
      <c r="C37" s="89" t="s">
        <v>10</v>
      </c>
      <c r="D37" s="90"/>
      <c r="E37" s="97">
        <f>'Encargos_Rescisão_Prof Ausente'!$D$6</f>
        <v>0</v>
      </c>
      <c r="F37" s="61">
        <f>$F$32*E37</f>
        <v>0</v>
      </c>
    </row>
    <row r="38" spans="2:6" ht="26.25" customHeight="1" x14ac:dyDescent="0.2">
      <c r="B38" s="57" t="s">
        <v>11</v>
      </c>
      <c r="C38" s="434" t="s">
        <v>12</v>
      </c>
      <c r="D38" s="435"/>
      <c r="E38" s="97">
        <f>'Encargos_Rescisão_Prof Ausente'!$D$7</f>
        <v>0</v>
      </c>
      <c r="F38" s="61">
        <f>$F$32*E38</f>
        <v>0</v>
      </c>
    </row>
    <row r="39" spans="2:6" x14ac:dyDescent="0.2">
      <c r="B39" s="406" t="s">
        <v>15</v>
      </c>
      <c r="C39" s="407"/>
      <c r="D39" s="410"/>
      <c r="E39" s="98"/>
      <c r="F39" s="88">
        <f>SUM(F36:F38)</f>
        <v>0</v>
      </c>
    </row>
    <row r="40" spans="2:6" x14ac:dyDescent="0.2">
      <c r="B40" s="413"/>
      <c r="C40" s="413"/>
      <c r="D40" s="413"/>
      <c r="E40" s="413"/>
      <c r="F40" s="413"/>
    </row>
    <row r="41" spans="2:6" x14ac:dyDescent="0.2">
      <c r="B41" s="387" t="s">
        <v>16</v>
      </c>
      <c r="C41" s="388"/>
      <c r="D41" s="389"/>
      <c r="E41" s="85" t="s">
        <v>7</v>
      </c>
      <c r="F41" s="88" t="s">
        <v>110</v>
      </c>
    </row>
    <row r="42" spans="2:6" x14ac:dyDescent="0.2">
      <c r="B42" s="85" t="s">
        <v>8</v>
      </c>
      <c r="C42" s="89" t="s">
        <v>17</v>
      </c>
      <c r="D42" s="90"/>
      <c r="E42" s="99">
        <f>'Encargos_Rescisão_Prof Ausente'!$D$11</f>
        <v>0</v>
      </c>
      <c r="F42" s="100">
        <f t="shared" ref="F42:F49" si="0">E42*$F$32</f>
        <v>0</v>
      </c>
    </row>
    <row r="43" spans="2:6" x14ac:dyDescent="0.2">
      <c r="B43" s="85" t="s">
        <v>9</v>
      </c>
      <c r="C43" s="89" t="s">
        <v>19</v>
      </c>
      <c r="D43" s="90"/>
      <c r="E43" s="99">
        <f>'Encargos_Rescisão_Prof Ausente'!$D$12</f>
        <v>0</v>
      </c>
      <c r="F43" s="100">
        <f t="shared" si="0"/>
        <v>0</v>
      </c>
    </row>
    <row r="44" spans="2:6" x14ac:dyDescent="0.2">
      <c r="B44" s="85" t="s">
        <v>11</v>
      </c>
      <c r="C44" s="89" t="s">
        <v>21</v>
      </c>
      <c r="D44" s="90"/>
      <c r="E44" s="99">
        <f>'Encargos_Rescisão_Prof Ausente'!$D$13</f>
        <v>0</v>
      </c>
      <c r="F44" s="100">
        <f t="shared" si="0"/>
        <v>0</v>
      </c>
    </row>
    <row r="45" spans="2:6" x14ac:dyDescent="0.2">
      <c r="B45" s="85" t="s">
        <v>23</v>
      </c>
      <c r="C45" s="89" t="s">
        <v>24</v>
      </c>
      <c r="D45" s="90"/>
      <c r="E45" s="99">
        <f>'Encargos_Rescisão_Prof Ausente'!$D$14</f>
        <v>0</v>
      </c>
      <c r="F45" s="100">
        <f t="shared" si="0"/>
        <v>0</v>
      </c>
    </row>
    <row r="46" spans="2:6" x14ac:dyDescent="0.2">
      <c r="B46" s="85" t="s">
        <v>26</v>
      </c>
      <c r="C46" s="89" t="s">
        <v>27</v>
      </c>
      <c r="D46" s="90"/>
      <c r="E46" s="99">
        <f>'Encargos_Rescisão_Prof Ausente'!$D$15</f>
        <v>0</v>
      </c>
      <c r="F46" s="100">
        <f t="shared" si="0"/>
        <v>0</v>
      </c>
    </row>
    <row r="47" spans="2:6" x14ac:dyDescent="0.2">
      <c r="B47" s="85" t="s">
        <v>29</v>
      </c>
      <c r="C47" s="89" t="s">
        <v>30</v>
      </c>
      <c r="D47" s="90"/>
      <c r="E47" s="99">
        <f>'Encargos_Rescisão_Prof Ausente'!$D$16</f>
        <v>0</v>
      </c>
      <c r="F47" s="100">
        <f t="shared" si="0"/>
        <v>0</v>
      </c>
    </row>
    <row r="48" spans="2:6" x14ac:dyDescent="0.2">
      <c r="B48" s="85" t="s">
        <v>32</v>
      </c>
      <c r="C48" s="89" t="s">
        <v>33</v>
      </c>
      <c r="D48" s="90"/>
      <c r="E48" s="99">
        <f>'Encargos_Rescisão_Prof Ausente'!$D$17</f>
        <v>0</v>
      </c>
      <c r="F48" s="100">
        <f t="shared" si="0"/>
        <v>0</v>
      </c>
    </row>
    <row r="49" spans="2:6" x14ac:dyDescent="0.2">
      <c r="B49" s="85" t="s">
        <v>35</v>
      </c>
      <c r="C49" s="89" t="s">
        <v>36</v>
      </c>
      <c r="D49" s="90"/>
      <c r="E49" s="99">
        <f>'Encargos_Rescisão_Prof Ausente'!$D$18</f>
        <v>0</v>
      </c>
      <c r="F49" s="100">
        <f t="shared" si="0"/>
        <v>0</v>
      </c>
    </row>
    <row r="50" spans="2:6" x14ac:dyDescent="0.2">
      <c r="B50" s="406" t="s">
        <v>38</v>
      </c>
      <c r="C50" s="407"/>
      <c r="D50" s="410"/>
      <c r="E50" s="101">
        <f>SUM(E42:E49)</f>
        <v>0</v>
      </c>
      <c r="F50" s="88">
        <f>SUM(F42:F49)</f>
        <v>0</v>
      </c>
    </row>
    <row r="51" spans="2:6" x14ac:dyDescent="0.2">
      <c r="B51" s="430"/>
      <c r="C51" s="431"/>
      <c r="D51" s="431"/>
      <c r="E51" s="431"/>
      <c r="F51" s="432"/>
    </row>
    <row r="52" spans="2:6" x14ac:dyDescent="0.2">
      <c r="B52" s="387" t="s">
        <v>118</v>
      </c>
      <c r="C52" s="388"/>
      <c r="D52" s="389"/>
      <c r="E52" s="98" t="s">
        <v>119</v>
      </c>
      <c r="F52" s="88" t="s">
        <v>110</v>
      </c>
    </row>
    <row r="53" spans="2:6" ht="13.5" customHeight="1" x14ac:dyDescent="0.2">
      <c r="B53" s="85" t="s">
        <v>8</v>
      </c>
      <c r="C53" s="89" t="s">
        <v>120</v>
      </c>
      <c r="D53" s="90"/>
      <c r="E53" s="300">
        <f>+'Legenda Postos de Trabalho'!C10</f>
        <v>0</v>
      </c>
      <c r="F53" s="301">
        <f>IF((E53*4*22)-(F25*6%)&lt;0,0,(E53*4*22)-(F25*6%))</f>
        <v>0</v>
      </c>
    </row>
    <row r="54" spans="2:6" ht="13.5" customHeight="1" x14ac:dyDescent="0.2">
      <c r="B54" s="85" t="s">
        <v>9</v>
      </c>
      <c r="C54" s="89" t="s">
        <v>121</v>
      </c>
      <c r="D54" s="90"/>
      <c r="E54" s="300">
        <f>+'Legenda Postos de Trabalho'!C11</f>
        <v>0</v>
      </c>
      <c r="F54" s="301">
        <f>(E54*22)*(1-15%)</f>
        <v>0</v>
      </c>
    </row>
    <row r="55" spans="2:6" x14ac:dyDescent="0.2">
      <c r="B55" s="85" t="s">
        <v>11</v>
      </c>
      <c r="C55" s="89" t="s">
        <v>122</v>
      </c>
      <c r="D55" s="90"/>
      <c r="E55" s="300">
        <v>0</v>
      </c>
      <c r="F55" s="301">
        <v>0</v>
      </c>
    </row>
    <row r="56" spans="2:6" x14ac:dyDescent="0.2">
      <c r="B56" s="85" t="s">
        <v>23</v>
      </c>
      <c r="C56" s="91" t="s">
        <v>278</v>
      </c>
      <c r="D56" s="90"/>
      <c r="E56" s="300"/>
      <c r="F56" s="301">
        <f>E56*22</f>
        <v>0</v>
      </c>
    </row>
    <row r="57" spans="2:6" x14ac:dyDescent="0.2">
      <c r="B57" s="85" t="s">
        <v>26</v>
      </c>
      <c r="C57" s="91" t="s">
        <v>300</v>
      </c>
      <c r="D57" s="90"/>
      <c r="E57" s="300"/>
      <c r="F57" s="301">
        <f>+E57</f>
        <v>0</v>
      </c>
    </row>
    <row r="58" spans="2:6" x14ac:dyDescent="0.2">
      <c r="B58" s="85" t="s">
        <v>29</v>
      </c>
      <c r="C58" s="411" t="str">
        <f>'Legenda Postos de Trabalho'!B11</f>
        <v>Valor Unitário de Vale Refeição Mensal</v>
      </c>
      <c r="D58" s="412"/>
      <c r="E58" s="300"/>
      <c r="F58" s="301">
        <f>E58/12</f>
        <v>0</v>
      </c>
    </row>
    <row r="59" spans="2:6" x14ac:dyDescent="0.2">
      <c r="B59" s="85" t="s">
        <v>32</v>
      </c>
      <c r="C59" s="411" t="str">
        <f>'Legenda Postos de Trabalho'!B12</f>
        <v>Valor Unitário de Vale Refeição Férias (1/12 mês)</v>
      </c>
      <c r="D59" s="412"/>
      <c r="E59" s="300"/>
      <c r="F59" s="301">
        <f>E59/12</f>
        <v>0</v>
      </c>
    </row>
    <row r="60" spans="2:6" x14ac:dyDescent="0.2">
      <c r="B60" s="86" t="s">
        <v>35</v>
      </c>
      <c r="C60" s="411" t="str">
        <f>'Legenda Postos de Trabalho'!B13</f>
        <v>Valor Unitário de Gratificação Natalina (1/12 mês)</v>
      </c>
      <c r="D60" s="412"/>
      <c r="E60" s="300"/>
      <c r="F60" s="301">
        <f>E60*0.8</f>
        <v>0</v>
      </c>
    </row>
    <row r="61" spans="2:6" x14ac:dyDescent="0.2">
      <c r="B61" s="86" t="s">
        <v>543</v>
      </c>
      <c r="C61" s="411" t="str">
        <f>'Legenda Postos de Trabalho'!B15</f>
        <v>CESTA BÁSICA OU AUXÍLIO ALIMENTAÇÃO</v>
      </c>
      <c r="D61" s="412"/>
      <c r="E61" s="300">
        <f>'Legenda Postos de Trabalho'!C15</f>
        <v>0</v>
      </c>
      <c r="F61" s="301">
        <f>E61*(1-15%)</f>
        <v>0</v>
      </c>
    </row>
    <row r="62" spans="2:6" x14ac:dyDescent="0.2">
      <c r="B62" s="406" t="s">
        <v>123</v>
      </c>
      <c r="C62" s="407"/>
      <c r="D62" s="407"/>
      <c r="E62" s="102"/>
      <c r="F62" s="88">
        <f>SUM(F53:F61)</f>
        <v>0</v>
      </c>
    </row>
    <row r="63" spans="2:6" x14ac:dyDescent="0.2">
      <c r="B63" s="103"/>
      <c r="C63" s="103"/>
      <c r="D63" s="103"/>
      <c r="E63" s="104"/>
      <c r="F63" s="105"/>
    </row>
    <row r="64" spans="2:6" x14ac:dyDescent="0.2">
      <c r="B64" s="106" t="s">
        <v>124</v>
      </c>
      <c r="C64" s="107"/>
      <c r="D64" s="107"/>
      <c r="E64" s="108"/>
      <c r="F64" s="109"/>
    </row>
    <row r="65" spans="2:6" x14ac:dyDescent="0.2">
      <c r="B65" s="406" t="s">
        <v>125</v>
      </c>
      <c r="C65" s="407"/>
      <c r="D65" s="407"/>
      <c r="E65" s="410"/>
      <c r="F65" s="88" t="s">
        <v>110</v>
      </c>
    </row>
    <row r="66" spans="2:6" x14ac:dyDescent="0.2">
      <c r="B66" s="85" t="s">
        <v>126</v>
      </c>
      <c r="C66" s="89" t="s">
        <v>127</v>
      </c>
      <c r="D66" s="90"/>
      <c r="E66" s="110"/>
      <c r="F66" s="100">
        <f>F39</f>
        <v>0</v>
      </c>
    </row>
    <row r="67" spans="2:6" x14ac:dyDescent="0.2">
      <c r="B67" s="85" t="s">
        <v>128</v>
      </c>
      <c r="C67" s="89" t="s">
        <v>129</v>
      </c>
      <c r="D67" s="90"/>
      <c r="E67" s="110"/>
      <c r="F67" s="100">
        <f>F50</f>
        <v>0</v>
      </c>
    </row>
    <row r="68" spans="2:6" x14ac:dyDescent="0.2">
      <c r="B68" s="85" t="s">
        <v>130</v>
      </c>
      <c r="C68" s="89" t="s">
        <v>131</v>
      </c>
      <c r="D68" s="90"/>
      <c r="E68" s="110"/>
      <c r="F68" s="100">
        <f>F62</f>
        <v>0</v>
      </c>
    </row>
    <row r="69" spans="2:6" x14ac:dyDescent="0.2">
      <c r="B69" s="406" t="s">
        <v>132</v>
      </c>
      <c r="C69" s="407"/>
      <c r="D69" s="407"/>
      <c r="E69" s="111"/>
      <c r="F69" s="112">
        <f>SUM(F66:F68)</f>
        <v>0</v>
      </c>
    </row>
    <row r="70" spans="2:6" x14ac:dyDescent="0.2">
      <c r="B70" s="413"/>
      <c r="C70" s="413"/>
      <c r="D70" s="413"/>
      <c r="E70" s="413"/>
      <c r="F70" s="413"/>
    </row>
    <row r="71" spans="2:6" x14ac:dyDescent="0.2">
      <c r="B71" s="408" t="s">
        <v>39</v>
      </c>
      <c r="C71" s="409"/>
      <c r="D71" s="409"/>
      <c r="E71" s="409"/>
      <c r="F71" s="409"/>
    </row>
    <row r="72" spans="2:6" x14ac:dyDescent="0.2">
      <c r="B72" s="85">
        <v>3</v>
      </c>
      <c r="C72" s="406" t="s">
        <v>40</v>
      </c>
      <c r="D72" s="410"/>
      <c r="E72" s="85" t="s">
        <v>7</v>
      </c>
      <c r="F72" s="88" t="s">
        <v>110</v>
      </c>
    </row>
    <row r="73" spans="2:6" x14ac:dyDescent="0.2">
      <c r="B73" s="85" t="s">
        <v>8</v>
      </c>
      <c r="C73" s="89" t="s">
        <v>41</v>
      </c>
      <c r="D73" s="90"/>
      <c r="E73" s="97">
        <f>'Encargos_Rescisão_Prof Ausente'!$D$23</f>
        <v>0</v>
      </c>
      <c r="F73" s="100">
        <f t="shared" ref="F73:F78" si="1">$F$32*E73</f>
        <v>0</v>
      </c>
    </row>
    <row r="74" spans="2:6" x14ac:dyDescent="0.2">
      <c r="B74" s="85" t="s">
        <v>9</v>
      </c>
      <c r="C74" s="89" t="s">
        <v>44</v>
      </c>
      <c r="D74" s="90"/>
      <c r="E74" s="97">
        <f>'Encargos_Rescisão_Prof Ausente'!$D$24</f>
        <v>0</v>
      </c>
      <c r="F74" s="100">
        <f t="shared" si="1"/>
        <v>0</v>
      </c>
    </row>
    <row r="75" spans="2:6" x14ac:dyDescent="0.2">
      <c r="B75" s="85" t="s">
        <v>11</v>
      </c>
      <c r="C75" s="89" t="s">
        <v>47</v>
      </c>
      <c r="D75" s="90"/>
      <c r="E75" s="97">
        <f>'Encargos_Rescisão_Prof Ausente'!$D$25</f>
        <v>0</v>
      </c>
      <c r="F75" s="100">
        <f t="shared" si="1"/>
        <v>0</v>
      </c>
    </row>
    <row r="76" spans="2:6" x14ac:dyDescent="0.2">
      <c r="B76" s="85" t="s">
        <v>23</v>
      </c>
      <c r="C76" s="89" t="s">
        <v>50</v>
      </c>
      <c r="D76" s="90"/>
      <c r="E76" s="97">
        <f>'Encargos_Rescisão_Prof Ausente'!$D$26</f>
        <v>0</v>
      </c>
      <c r="F76" s="100">
        <f t="shared" si="1"/>
        <v>0</v>
      </c>
    </row>
    <row r="77" spans="2:6" x14ac:dyDescent="0.2">
      <c r="B77" s="85" t="s">
        <v>26</v>
      </c>
      <c r="C77" s="89" t="s">
        <v>133</v>
      </c>
      <c r="D77" s="90"/>
      <c r="E77" s="97">
        <f>'Encargos_Rescisão_Prof Ausente'!$D$27</f>
        <v>0</v>
      </c>
      <c r="F77" s="100">
        <f t="shared" si="1"/>
        <v>0</v>
      </c>
    </row>
    <row r="78" spans="2:6" x14ac:dyDescent="0.2">
      <c r="B78" s="85" t="s">
        <v>29</v>
      </c>
      <c r="C78" s="89" t="s">
        <v>56</v>
      </c>
      <c r="D78" s="90"/>
      <c r="E78" s="97">
        <f>'Encargos_Rescisão_Prof Ausente'!$D$28</f>
        <v>0</v>
      </c>
      <c r="F78" s="100">
        <f t="shared" si="1"/>
        <v>0</v>
      </c>
    </row>
    <row r="79" spans="2:6" x14ac:dyDescent="0.2">
      <c r="B79" s="406" t="s">
        <v>59</v>
      </c>
      <c r="C79" s="407"/>
      <c r="D79" s="410"/>
      <c r="E79" s="98">
        <f>SUM(E73:E78)</f>
        <v>0</v>
      </c>
      <c r="F79" s="88">
        <f>SUM(F73:F78)</f>
        <v>0</v>
      </c>
    </row>
    <row r="80" spans="2:6" x14ac:dyDescent="0.2">
      <c r="B80" s="407"/>
      <c r="C80" s="407"/>
      <c r="D80" s="407"/>
      <c r="E80" s="407"/>
      <c r="F80" s="407"/>
    </row>
    <row r="81" spans="2:6" x14ac:dyDescent="0.2">
      <c r="B81" s="408" t="s">
        <v>60</v>
      </c>
      <c r="C81" s="409"/>
      <c r="D81" s="409"/>
      <c r="E81" s="409"/>
      <c r="F81" s="409"/>
    </row>
    <row r="82" spans="2:6" x14ac:dyDescent="0.2">
      <c r="B82" s="406" t="s">
        <v>134</v>
      </c>
      <c r="C82" s="407"/>
      <c r="D82" s="410"/>
      <c r="E82" s="85" t="s">
        <v>7</v>
      </c>
      <c r="F82" s="88" t="s">
        <v>110</v>
      </c>
    </row>
    <row r="83" spans="2:6" x14ac:dyDescent="0.2">
      <c r="B83" s="85" t="s">
        <v>8</v>
      </c>
      <c r="C83" s="113" t="s">
        <v>62</v>
      </c>
      <c r="D83" s="90"/>
      <c r="E83" s="97">
        <f>'Encargos_Rescisão_Prof Ausente'!$D$33</f>
        <v>0</v>
      </c>
      <c r="F83" s="100">
        <f t="shared" ref="F83:F88" si="2">$F$32*E83</f>
        <v>0</v>
      </c>
    </row>
    <row r="84" spans="2:6" x14ac:dyDescent="0.2">
      <c r="B84" s="85" t="s">
        <v>9</v>
      </c>
      <c r="C84" s="113" t="s">
        <v>65</v>
      </c>
      <c r="D84" s="90"/>
      <c r="E84" s="97">
        <f>'Encargos_Rescisão_Prof Ausente'!$D$34</f>
        <v>0</v>
      </c>
      <c r="F84" s="100">
        <f t="shared" si="2"/>
        <v>0</v>
      </c>
    </row>
    <row r="85" spans="2:6" x14ac:dyDescent="0.2">
      <c r="B85" s="85" t="s">
        <v>11</v>
      </c>
      <c r="C85" s="113" t="s">
        <v>68</v>
      </c>
      <c r="D85" s="90"/>
      <c r="E85" s="97">
        <f>'Encargos_Rescisão_Prof Ausente'!$D$35</f>
        <v>0</v>
      </c>
      <c r="F85" s="100">
        <f t="shared" si="2"/>
        <v>0</v>
      </c>
    </row>
    <row r="86" spans="2:6" x14ac:dyDescent="0.2">
      <c r="B86" s="85" t="s">
        <v>23</v>
      </c>
      <c r="C86" s="113" t="s">
        <v>244</v>
      </c>
      <c r="D86" s="90"/>
      <c r="E86" s="97">
        <f>'Encargos_Rescisão_Prof Ausente'!$D$36</f>
        <v>0</v>
      </c>
      <c r="F86" s="100">
        <f t="shared" si="2"/>
        <v>0</v>
      </c>
    </row>
    <row r="87" spans="2:6" x14ac:dyDescent="0.2">
      <c r="B87" s="85" t="s">
        <v>26</v>
      </c>
      <c r="C87" s="113" t="s">
        <v>73</v>
      </c>
      <c r="D87" s="90"/>
      <c r="E87" s="97">
        <f>'Encargos_Rescisão_Prof Ausente'!$D$37</f>
        <v>0</v>
      </c>
      <c r="F87" s="100">
        <f t="shared" si="2"/>
        <v>0</v>
      </c>
    </row>
    <row r="88" spans="2:6" x14ac:dyDescent="0.2">
      <c r="B88" s="85" t="s">
        <v>29</v>
      </c>
      <c r="C88" s="113" t="s">
        <v>76</v>
      </c>
      <c r="D88" s="90"/>
      <c r="E88" s="97">
        <f>'Encargos_Rescisão_Prof Ausente'!$D$38</f>
        <v>0</v>
      </c>
      <c r="F88" s="100">
        <f t="shared" si="2"/>
        <v>0</v>
      </c>
    </row>
    <row r="89" spans="2:6" x14ac:dyDescent="0.2">
      <c r="B89" s="406" t="s">
        <v>77</v>
      </c>
      <c r="C89" s="407"/>
      <c r="D89" s="410"/>
      <c r="E89" s="98">
        <f>SUM(E83:E88)</f>
        <v>0</v>
      </c>
      <c r="F89" s="88">
        <f>SUM(F83:F88)</f>
        <v>0</v>
      </c>
    </row>
    <row r="90" spans="2:6" x14ac:dyDescent="0.2">
      <c r="B90" s="413"/>
      <c r="C90" s="413"/>
      <c r="D90" s="413"/>
      <c r="E90" s="413"/>
      <c r="F90" s="413"/>
    </row>
    <row r="91" spans="2:6" x14ac:dyDescent="0.2">
      <c r="B91" s="406" t="s">
        <v>135</v>
      </c>
      <c r="C91" s="407"/>
      <c r="D91" s="410"/>
      <c r="E91" s="85" t="s">
        <v>7</v>
      </c>
      <c r="F91" s="88" t="s">
        <v>110</v>
      </c>
    </row>
    <row r="92" spans="2:6" x14ac:dyDescent="0.2">
      <c r="B92" s="85" t="s">
        <v>8</v>
      </c>
      <c r="C92" s="114" t="s">
        <v>79</v>
      </c>
      <c r="D92" s="90"/>
      <c r="E92" s="97">
        <f>'Encargos_Rescisão_Prof Ausente'!$D$42</f>
        <v>0</v>
      </c>
      <c r="F92" s="100">
        <f>$F$32*E92</f>
        <v>0</v>
      </c>
    </row>
    <row r="93" spans="2:6" x14ac:dyDescent="0.2">
      <c r="B93" s="406" t="s">
        <v>136</v>
      </c>
      <c r="C93" s="407"/>
      <c r="D93" s="410"/>
      <c r="E93" s="98"/>
      <c r="F93" s="88">
        <f>F92</f>
        <v>0</v>
      </c>
    </row>
    <row r="94" spans="2:6" x14ac:dyDescent="0.2">
      <c r="B94" s="413"/>
      <c r="C94" s="413"/>
      <c r="D94" s="413"/>
      <c r="E94" s="413"/>
      <c r="F94" s="413"/>
    </row>
    <row r="95" spans="2:6" x14ac:dyDescent="0.2">
      <c r="B95" s="414" t="s">
        <v>137</v>
      </c>
      <c r="C95" s="415"/>
      <c r="D95" s="415"/>
      <c r="E95" s="415"/>
      <c r="F95" s="415"/>
    </row>
    <row r="96" spans="2:6" x14ac:dyDescent="0.2">
      <c r="B96" s="406" t="s">
        <v>138</v>
      </c>
      <c r="C96" s="407"/>
      <c r="D96" s="407"/>
      <c r="E96" s="410"/>
      <c r="F96" s="88" t="s">
        <v>110</v>
      </c>
    </row>
    <row r="97" spans="2:6" x14ac:dyDescent="0.2">
      <c r="B97" s="85" t="s">
        <v>139</v>
      </c>
      <c r="C97" s="115" t="s">
        <v>140</v>
      </c>
      <c r="D97" s="90"/>
      <c r="E97" s="110"/>
      <c r="F97" s="100">
        <f>F89</f>
        <v>0</v>
      </c>
    </row>
    <row r="98" spans="2:6" ht="12.75" customHeight="1" x14ac:dyDescent="0.2">
      <c r="B98" s="85" t="s">
        <v>141</v>
      </c>
      <c r="C98" s="115" t="s">
        <v>142</v>
      </c>
      <c r="D98" s="90"/>
      <c r="E98" s="110"/>
      <c r="F98" s="100">
        <f>F93</f>
        <v>0</v>
      </c>
    </row>
    <row r="99" spans="2:6" ht="15.75" customHeight="1" x14ac:dyDescent="0.2">
      <c r="B99" s="406" t="s">
        <v>143</v>
      </c>
      <c r="C99" s="407"/>
      <c r="D99" s="407"/>
      <c r="E99" s="410"/>
      <c r="F99" s="112">
        <f>SUM(F97:F98)</f>
        <v>0</v>
      </c>
    </row>
    <row r="100" spans="2:6" x14ac:dyDescent="0.2">
      <c r="B100" s="413"/>
      <c r="C100" s="413"/>
      <c r="D100" s="413"/>
      <c r="E100" s="413"/>
      <c r="F100" s="413"/>
    </row>
    <row r="101" spans="2:6" x14ac:dyDescent="0.2">
      <c r="B101" s="408" t="s">
        <v>144</v>
      </c>
      <c r="C101" s="409"/>
      <c r="D101" s="409"/>
      <c r="E101" s="409"/>
      <c r="F101" s="409"/>
    </row>
    <row r="102" spans="2:6" x14ac:dyDescent="0.2">
      <c r="B102" s="85">
        <v>5</v>
      </c>
      <c r="C102" s="406" t="s">
        <v>145</v>
      </c>
      <c r="D102" s="410"/>
      <c r="E102" s="85"/>
      <c r="F102" s="88" t="s">
        <v>110</v>
      </c>
    </row>
    <row r="103" spans="2:6" x14ac:dyDescent="0.2">
      <c r="B103" s="57" t="s">
        <v>8</v>
      </c>
      <c r="C103" s="58" t="s">
        <v>222</v>
      </c>
      <c r="D103" s="59"/>
      <c r="E103" s="62"/>
      <c r="F103" s="100">
        <f>Insumos!$G$10</f>
        <v>0</v>
      </c>
    </row>
    <row r="104" spans="2:6" x14ac:dyDescent="0.2">
      <c r="B104" s="57" t="s">
        <v>9</v>
      </c>
      <c r="C104" s="411" t="s">
        <v>289</v>
      </c>
      <c r="D104" s="412"/>
      <c r="E104" s="62"/>
      <c r="F104" s="118">
        <f>+'Ferramentas Individuais'!I8</f>
        <v>0</v>
      </c>
    </row>
    <row r="105" spans="2:6" x14ac:dyDescent="0.2">
      <c r="B105" s="63" t="s">
        <v>11</v>
      </c>
      <c r="C105" s="91" t="s">
        <v>249</v>
      </c>
      <c r="D105" s="90"/>
      <c r="E105" s="116"/>
      <c r="F105" s="118">
        <f>+'Ferramentas Uso Geral'!I9</f>
        <v>0</v>
      </c>
    </row>
    <row r="106" spans="2:6" x14ac:dyDescent="0.2">
      <c r="B106" s="63" t="s">
        <v>23</v>
      </c>
      <c r="C106" s="411" t="s">
        <v>231</v>
      </c>
      <c r="D106" s="412"/>
      <c r="E106" s="62"/>
      <c r="F106" s="118">
        <f>+Veículos!$H$15</f>
        <v>0</v>
      </c>
    </row>
    <row r="107" spans="2:6" x14ac:dyDescent="0.2">
      <c r="B107" s="63" t="s">
        <v>26</v>
      </c>
      <c r="C107" s="411" t="s">
        <v>301</v>
      </c>
      <c r="D107" s="412"/>
      <c r="E107" s="116"/>
      <c r="F107" s="118">
        <f>+'EPI''s_EPC''s_Uniforme'!$E$9</f>
        <v>0</v>
      </c>
    </row>
    <row r="108" spans="2:6" x14ac:dyDescent="0.2">
      <c r="B108" s="406" t="s">
        <v>146</v>
      </c>
      <c r="C108" s="407"/>
      <c r="D108" s="410"/>
      <c r="E108" s="98"/>
      <c r="F108" s="88">
        <f>SUM(F103:F107)</f>
        <v>0</v>
      </c>
    </row>
    <row r="109" spans="2:6" x14ac:dyDescent="0.2">
      <c r="B109" s="413"/>
      <c r="C109" s="413"/>
      <c r="D109" s="413"/>
      <c r="E109" s="413"/>
      <c r="F109" s="413"/>
    </row>
    <row r="110" spans="2:6" x14ac:dyDescent="0.2">
      <c r="B110" s="408" t="s">
        <v>147</v>
      </c>
      <c r="C110" s="409"/>
      <c r="D110" s="409"/>
      <c r="E110" s="409"/>
      <c r="F110" s="409"/>
    </row>
    <row r="111" spans="2:6" x14ac:dyDescent="0.2">
      <c r="B111" s="85">
        <v>6</v>
      </c>
      <c r="C111" s="406" t="s">
        <v>148</v>
      </c>
      <c r="D111" s="410"/>
      <c r="E111" s="57" t="s">
        <v>7</v>
      </c>
      <c r="F111" s="88" t="s">
        <v>110</v>
      </c>
    </row>
    <row r="112" spans="2:6" x14ac:dyDescent="0.2">
      <c r="B112" s="85" t="s">
        <v>8</v>
      </c>
      <c r="C112" s="89" t="s">
        <v>149</v>
      </c>
      <c r="D112" s="90"/>
      <c r="E112" s="60">
        <f>'Custos Indiretos Tributos Lucro'!$D$3</f>
        <v>0</v>
      </c>
      <c r="F112" s="100">
        <f>E112*F137</f>
        <v>0</v>
      </c>
    </row>
    <row r="113" spans="2:6" x14ac:dyDescent="0.2">
      <c r="B113" s="85" t="s">
        <v>9</v>
      </c>
      <c r="C113" s="89" t="s">
        <v>150</v>
      </c>
      <c r="D113" s="90"/>
      <c r="E113" s="60">
        <f>'Custos Indiretos Tributos Lucro'!$D$4</f>
        <v>0</v>
      </c>
      <c r="F113" s="100">
        <f>E113*(F112+F137)</f>
        <v>0</v>
      </c>
    </row>
    <row r="114" spans="2:6" ht="15" x14ac:dyDescent="0.2">
      <c r="B114" s="85" t="s">
        <v>11</v>
      </c>
      <c r="C114" s="119" t="s">
        <v>151</v>
      </c>
      <c r="D114" s="87"/>
      <c r="E114" s="64"/>
      <c r="F114" s="100"/>
    </row>
    <row r="115" spans="2:6" x14ac:dyDescent="0.2">
      <c r="B115" s="85" t="s">
        <v>152</v>
      </c>
      <c r="C115" s="89" t="s">
        <v>81</v>
      </c>
      <c r="D115" s="90"/>
      <c r="E115" s="65">
        <f>'Custos Indiretos Tributos Lucro'!$D$5</f>
        <v>0</v>
      </c>
      <c r="F115" s="100">
        <f>E115*$F$126</f>
        <v>0</v>
      </c>
    </row>
    <row r="116" spans="2:6" x14ac:dyDescent="0.2">
      <c r="B116" s="85" t="s">
        <v>153</v>
      </c>
      <c r="C116" s="89" t="s">
        <v>82</v>
      </c>
      <c r="D116" s="90"/>
      <c r="E116" s="65">
        <f>'Custos Indiretos Tributos Lucro'!$D$6</f>
        <v>0</v>
      </c>
      <c r="F116" s="100">
        <f>E116*$F$126</f>
        <v>0</v>
      </c>
    </row>
    <row r="117" spans="2:6" x14ac:dyDescent="0.2">
      <c r="B117" s="85" t="s">
        <v>154</v>
      </c>
      <c r="C117" s="89" t="s">
        <v>83</v>
      </c>
      <c r="D117" s="90"/>
      <c r="E117" s="65">
        <f>'Custos Indiretos Tributos Lucro'!$D$7</f>
        <v>0</v>
      </c>
      <c r="F117" s="100">
        <f>E117*$F$126</f>
        <v>0</v>
      </c>
    </row>
    <row r="118" spans="2:6" x14ac:dyDescent="0.2">
      <c r="B118" s="86" t="s">
        <v>201</v>
      </c>
      <c r="C118" s="90" t="s">
        <v>202</v>
      </c>
      <c r="D118" s="90"/>
      <c r="E118" s="65">
        <f>+'Custos Indiretos Tributos Lucro'!$D$8</f>
        <v>0</v>
      </c>
      <c r="F118" s="100">
        <f>E118*$F126</f>
        <v>0</v>
      </c>
    </row>
    <row r="119" spans="2:6" x14ac:dyDescent="0.2">
      <c r="B119" s="406" t="s">
        <v>155</v>
      </c>
      <c r="C119" s="407"/>
      <c r="D119" s="410"/>
      <c r="E119" s="66"/>
      <c r="F119" s="112">
        <f>SUM(F112:F118)</f>
        <v>0</v>
      </c>
    </row>
    <row r="121" spans="2:6" x14ac:dyDescent="0.2">
      <c r="B121" s="120" t="s">
        <v>156</v>
      </c>
      <c r="C121" s="121" t="s">
        <v>157</v>
      </c>
      <c r="D121" s="121"/>
      <c r="E121" s="67">
        <f>E115+E116+E117+E118</f>
        <v>0</v>
      </c>
      <c r="F121" s="122"/>
    </row>
    <row r="122" spans="2:6" x14ac:dyDescent="0.2">
      <c r="B122" s="123"/>
      <c r="C122" s="124">
        <v>100</v>
      </c>
      <c r="D122" s="124"/>
      <c r="E122" s="125"/>
      <c r="F122" s="126"/>
    </row>
    <row r="123" spans="2:6" x14ac:dyDescent="0.2">
      <c r="B123" s="127"/>
      <c r="C123" s="124"/>
      <c r="D123" s="124"/>
      <c r="E123" s="128"/>
      <c r="F123" s="129"/>
    </row>
    <row r="124" spans="2:6" x14ac:dyDescent="0.2">
      <c r="B124" s="123" t="s">
        <v>158</v>
      </c>
      <c r="C124" s="130" t="s">
        <v>159</v>
      </c>
      <c r="D124" s="130"/>
      <c r="E124" s="128"/>
      <c r="F124" s="129">
        <f>F137+F112+F113</f>
        <v>0</v>
      </c>
    </row>
    <row r="125" spans="2:6" x14ac:dyDescent="0.2">
      <c r="B125" s="123"/>
      <c r="C125" s="124"/>
      <c r="D125" s="124"/>
      <c r="E125" s="128"/>
      <c r="F125" s="129"/>
    </row>
    <row r="126" spans="2:6" x14ac:dyDescent="0.2">
      <c r="B126" s="123" t="s">
        <v>160</v>
      </c>
      <c r="C126" s="130" t="s">
        <v>161</v>
      </c>
      <c r="D126" s="130"/>
      <c r="E126" s="128"/>
      <c r="F126" s="129">
        <f>F124/(1-E121)</f>
        <v>0</v>
      </c>
    </row>
    <row r="127" spans="2:6" x14ac:dyDescent="0.2">
      <c r="B127" s="123"/>
      <c r="C127" s="124"/>
      <c r="D127" s="124"/>
      <c r="E127" s="128"/>
      <c r="F127" s="129"/>
    </row>
    <row r="128" spans="2:6" x14ac:dyDescent="0.2">
      <c r="B128" s="131"/>
      <c r="C128" s="132" t="s">
        <v>162</v>
      </c>
      <c r="D128" s="132"/>
      <c r="E128" s="133"/>
      <c r="F128" s="134">
        <f>F126-F124</f>
        <v>0</v>
      </c>
    </row>
    <row r="130" spans="2:6" x14ac:dyDescent="0.2">
      <c r="B130" s="414" t="s">
        <v>163</v>
      </c>
      <c r="C130" s="415"/>
      <c r="D130" s="415"/>
      <c r="E130" s="415"/>
      <c r="F130" s="415"/>
    </row>
    <row r="131" spans="2:6" x14ac:dyDescent="0.2">
      <c r="B131" s="406" t="s">
        <v>164</v>
      </c>
      <c r="C131" s="407"/>
      <c r="D131" s="407"/>
      <c r="E131" s="410"/>
      <c r="F131" s="88" t="s">
        <v>110</v>
      </c>
    </row>
    <row r="132" spans="2:6" x14ac:dyDescent="0.2">
      <c r="B132" s="116" t="s">
        <v>8</v>
      </c>
      <c r="C132" s="89" t="str">
        <f>B23</f>
        <v>MÓDULO 1 - COMPOSIÇÃO DA REMUNERAÇÃO</v>
      </c>
      <c r="D132" s="90"/>
      <c r="E132" s="110"/>
      <c r="F132" s="100">
        <f>F32</f>
        <v>0</v>
      </c>
    </row>
    <row r="133" spans="2:6" x14ac:dyDescent="0.2">
      <c r="B133" s="116" t="s">
        <v>9</v>
      </c>
      <c r="C133" s="89" t="str">
        <f>B34</f>
        <v>MÓDULO 2 – ENCARGOS E BENEFÍCIOS ANUAIS, MENSAIS E DIÁRIOS</v>
      </c>
      <c r="D133" s="90"/>
      <c r="E133" s="110"/>
      <c r="F133" s="100">
        <f>F69</f>
        <v>0</v>
      </c>
    </row>
    <row r="134" spans="2:6" x14ac:dyDescent="0.2">
      <c r="B134" s="116" t="s">
        <v>11</v>
      </c>
      <c r="C134" s="89" t="str">
        <f>B71</f>
        <v>MÓDULO 3 – PROVISÃO PARA RESCISÃO</v>
      </c>
      <c r="D134" s="90"/>
      <c r="E134" s="110"/>
      <c r="F134" s="100">
        <f>F79</f>
        <v>0</v>
      </c>
    </row>
    <row r="135" spans="2:6" x14ac:dyDescent="0.2">
      <c r="B135" s="116" t="s">
        <v>23</v>
      </c>
      <c r="C135" s="89" t="str">
        <f>B81</f>
        <v>MÓDULO 4 – CUSTO DE REPOSIÇÃO DO PROFISSIONAL AUSENTE</v>
      </c>
      <c r="D135" s="90"/>
      <c r="E135" s="110"/>
      <c r="F135" s="100">
        <f>F99</f>
        <v>0</v>
      </c>
    </row>
    <row r="136" spans="2:6" x14ac:dyDescent="0.2">
      <c r="B136" s="116" t="s">
        <v>26</v>
      </c>
      <c r="C136" s="89" t="str">
        <f>B101</f>
        <v>MÓDULO 5 – INSUMOS DIVERSOS</v>
      </c>
      <c r="D136" s="90"/>
      <c r="E136" s="110"/>
      <c r="F136" s="100">
        <f>F108</f>
        <v>0</v>
      </c>
    </row>
    <row r="137" spans="2:6" x14ac:dyDescent="0.2">
      <c r="B137" s="85"/>
      <c r="C137" s="119" t="s">
        <v>165</v>
      </c>
      <c r="D137" s="87"/>
      <c r="E137" s="111"/>
      <c r="F137" s="112">
        <f>SUM(F132:F136)</f>
        <v>0</v>
      </c>
    </row>
    <row r="138" spans="2:6" x14ac:dyDescent="0.2">
      <c r="B138" s="116" t="s">
        <v>29</v>
      </c>
      <c r="C138" s="89" t="str">
        <f>B110</f>
        <v>MÓDULO 6 – CUSTOS INDIRETOS, TRIBUTOS E LUCRO</v>
      </c>
      <c r="D138" s="90"/>
      <c r="E138" s="110"/>
      <c r="F138" s="100">
        <f>F119</f>
        <v>0</v>
      </c>
    </row>
    <row r="139" spans="2:6" x14ac:dyDescent="0.2">
      <c r="B139" s="119" t="s">
        <v>166</v>
      </c>
      <c r="C139" s="87"/>
      <c r="D139" s="87"/>
      <c r="E139" s="111"/>
      <c r="F139" s="112">
        <f>SUM(F137:F138)</f>
        <v>0</v>
      </c>
    </row>
    <row r="140" spans="2:6" ht="15.75" customHeight="1" thickBot="1" x14ac:dyDescent="0.25">
      <c r="B140" s="95"/>
      <c r="C140" s="95"/>
      <c r="D140" s="95"/>
      <c r="E140" s="95"/>
      <c r="F140" s="96"/>
    </row>
    <row r="141" spans="2:6" ht="13.5" thickBot="1" x14ac:dyDescent="0.25">
      <c r="B141" s="416" t="s">
        <v>167</v>
      </c>
      <c r="C141" s="417"/>
      <c r="D141" s="417"/>
      <c r="E141" s="418"/>
      <c r="F141" s="135">
        <f>RESUMO!G7</f>
        <v>14</v>
      </c>
    </row>
    <row r="142" spans="2:6" ht="13.5" thickBot="1" x14ac:dyDescent="0.25"/>
    <row r="143" spans="2:6" ht="13.5" thickBot="1" x14ac:dyDescent="0.25">
      <c r="B143" s="419" t="s">
        <v>168</v>
      </c>
      <c r="C143" s="420"/>
      <c r="D143" s="420"/>
      <c r="E143" s="421"/>
      <c r="F143" s="136">
        <f>F141*F139</f>
        <v>0</v>
      </c>
    </row>
  </sheetData>
  <protectedRanges>
    <protectedRange sqref="C15" name="Intervalo1_1_1"/>
  </protectedRanges>
  <mergeCells count="68">
    <mergeCell ref="B12:F12"/>
    <mergeCell ref="B11:C11"/>
    <mergeCell ref="E11:F11"/>
    <mergeCell ref="B2:F2"/>
    <mergeCell ref="A4:F4"/>
    <mergeCell ref="B9:C9"/>
    <mergeCell ref="B10:C10"/>
    <mergeCell ref="E10:F10"/>
    <mergeCell ref="B7:C7"/>
    <mergeCell ref="B5:F5"/>
    <mergeCell ref="B6:C6"/>
    <mergeCell ref="D14:F14"/>
    <mergeCell ref="D15:F15"/>
    <mergeCell ref="D16:F16"/>
    <mergeCell ref="B35:D35"/>
    <mergeCell ref="C38:D38"/>
    <mergeCell ref="D20:F20"/>
    <mergeCell ref="B21:C21"/>
    <mergeCell ref="D21:F21"/>
    <mergeCell ref="D17:F17"/>
    <mergeCell ref="D18:F18"/>
    <mergeCell ref="D19:F19"/>
    <mergeCell ref="B32:D32"/>
    <mergeCell ref="B34:F34"/>
    <mergeCell ref="B23:F23"/>
    <mergeCell ref="B39:D39"/>
    <mergeCell ref="B79:D79"/>
    <mergeCell ref="B40:F40"/>
    <mergeCell ref="B41:D41"/>
    <mergeCell ref="B50:D50"/>
    <mergeCell ref="B51:F51"/>
    <mergeCell ref="B52:D52"/>
    <mergeCell ref="B62:D62"/>
    <mergeCell ref="B65:E65"/>
    <mergeCell ref="B69:D69"/>
    <mergeCell ref="B70:F70"/>
    <mergeCell ref="B71:F71"/>
    <mergeCell ref="C72:D72"/>
    <mergeCell ref="C58:D58"/>
    <mergeCell ref="C59:D59"/>
    <mergeCell ref="C60:D60"/>
    <mergeCell ref="B143:E143"/>
    <mergeCell ref="B109:F109"/>
    <mergeCell ref="B110:F110"/>
    <mergeCell ref="C111:D111"/>
    <mergeCell ref="B119:D119"/>
    <mergeCell ref="B130:F130"/>
    <mergeCell ref="B131:E131"/>
    <mergeCell ref="B108:D108"/>
    <mergeCell ref="C107:D107"/>
    <mergeCell ref="C104:D104"/>
    <mergeCell ref="C106:D106"/>
    <mergeCell ref="B141:E141"/>
    <mergeCell ref="C61:D61"/>
    <mergeCell ref="B99:E99"/>
    <mergeCell ref="B100:F100"/>
    <mergeCell ref="B101:F101"/>
    <mergeCell ref="C102:D102"/>
    <mergeCell ref="B94:F94"/>
    <mergeCell ref="B95:F95"/>
    <mergeCell ref="B96:E96"/>
    <mergeCell ref="B80:F80"/>
    <mergeCell ref="B81:F81"/>
    <mergeCell ref="B82:D82"/>
    <mergeCell ref="B89:D89"/>
    <mergeCell ref="B90:F90"/>
    <mergeCell ref="B91:D91"/>
    <mergeCell ref="B93:D93"/>
  </mergeCells>
  <dataValidations count="3">
    <dataValidation type="date" operator="greaterThan" allowBlank="1" showInputMessage="1" showErrorMessage="1" errorTitle="Data Base:" error="Insira a data no formato &quot;dd/mm/aaaa&quot;._x000a_(Ex.: Para a data de 1º de janeiro de 2012, digite &quot;1/1/2012&quot;)" promptTitle="Data Base:" sqref="D65562:F65562 IC65562:IE65562 RY65562:SA65562 ABU65562:ABW65562 ALQ65562:ALS65562 AVM65562:AVO65562 BFI65562:BFK65562 BPE65562:BPG65562 BZA65562:BZC65562 CIW65562:CIY65562 CSS65562:CSU65562 DCO65562:DCQ65562 DMK65562:DMM65562 DWG65562:DWI65562 EGC65562:EGE65562 EPY65562:EQA65562 EZU65562:EZW65562 FJQ65562:FJS65562 FTM65562:FTO65562 GDI65562:GDK65562 GNE65562:GNG65562 GXA65562:GXC65562 HGW65562:HGY65562 HQS65562:HQU65562 IAO65562:IAQ65562 IKK65562:IKM65562 IUG65562:IUI65562 JEC65562:JEE65562 JNY65562:JOA65562 JXU65562:JXW65562 KHQ65562:KHS65562 KRM65562:KRO65562 LBI65562:LBK65562 LLE65562:LLG65562 LVA65562:LVC65562 MEW65562:MEY65562 MOS65562:MOU65562 MYO65562:MYQ65562 NIK65562:NIM65562 NSG65562:NSI65562 OCC65562:OCE65562 OLY65562:OMA65562 OVU65562:OVW65562 PFQ65562:PFS65562 PPM65562:PPO65562 PZI65562:PZK65562 QJE65562:QJG65562 QTA65562:QTC65562 RCW65562:RCY65562 RMS65562:RMU65562 RWO65562:RWQ65562 SGK65562:SGM65562 SQG65562:SQI65562 TAC65562:TAE65562 TJY65562:TKA65562 TTU65562:TTW65562 UDQ65562:UDS65562 UNM65562:UNO65562 UXI65562:UXK65562 VHE65562:VHG65562 VRA65562:VRC65562 WAW65562:WAY65562 WKS65562:WKU65562 WUO65562:WUQ65562 D131098:F131098 IC131098:IE131098 RY131098:SA131098 ABU131098:ABW131098 ALQ131098:ALS131098 AVM131098:AVO131098 BFI131098:BFK131098 BPE131098:BPG131098 BZA131098:BZC131098 CIW131098:CIY131098 CSS131098:CSU131098 DCO131098:DCQ131098 DMK131098:DMM131098 DWG131098:DWI131098 EGC131098:EGE131098 EPY131098:EQA131098 EZU131098:EZW131098 FJQ131098:FJS131098 FTM131098:FTO131098 GDI131098:GDK131098 GNE131098:GNG131098 GXA131098:GXC131098 HGW131098:HGY131098 HQS131098:HQU131098 IAO131098:IAQ131098 IKK131098:IKM131098 IUG131098:IUI131098 JEC131098:JEE131098 JNY131098:JOA131098 JXU131098:JXW131098 KHQ131098:KHS131098 KRM131098:KRO131098 LBI131098:LBK131098 LLE131098:LLG131098 LVA131098:LVC131098 MEW131098:MEY131098 MOS131098:MOU131098 MYO131098:MYQ131098 NIK131098:NIM131098 NSG131098:NSI131098 OCC131098:OCE131098 OLY131098:OMA131098 OVU131098:OVW131098 PFQ131098:PFS131098 PPM131098:PPO131098 PZI131098:PZK131098 QJE131098:QJG131098 QTA131098:QTC131098 RCW131098:RCY131098 RMS131098:RMU131098 RWO131098:RWQ131098 SGK131098:SGM131098 SQG131098:SQI131098 TAC131098:TAE131098 TJY131098:TKA131098 TTU131098:TTW131098 UDQ131098:UDS131098 UNM131098:UNO131098 UXI131098:UXK131098 VHE131098:VHG131098 VRA131098:VRC131098 WAW131098:WAY131098 WKS131098:WKU131098 WUO131098:WUQ131098 D196634:F196634 IC196634:IE196634 RY196634:SA196634 ABU196634:ABW196634 ALQ196634:ALS196634 AVM196634:AVO196634 BFI196634:BFK196634 BPE196634:BPG196634 BZA196634:BZC196634 CIW196634:CIY196634 CSS196634:CSU196634 DCO196634:DCQ196634 DMK196634:DMM196634 DWG196634:DWI196634 EGC196634:EGE196634 EPY196634:EQA196634 EZU196634:EZW196634 FJQ196634:FJS196634 FTM196634:FTO196634 GDI196634:GDK196634 GNE196634:GNG196634 GXA196634:GXC196634 HGW196634:HGY196634 HQS196634:HQU196634 IAO196634:IAQ196634 IKK196634:IKM196634 IUG196634:IUI196634 JEC196634:JEE196634 JNY196634:JOA196634 JXU196634:JXW196634 KHQ196634:KHS196634 KRM196634:KRO196634 LBI196634:LBK196634 LLE196634:LLG196634 LVA196634:LVC196634 MEW196634:MEY196634 MOS196634:MOU196634 MYO196634:MYQ196634 NIK196634:NIM196634 NSG196634:NSI196634 OCC196634:OCE196634 OLY196634:OMA196634 OVU196634:OVW196634 PFQ196634:PFS196634 PPM196634:PPO196634 PZI196634:PZK196634 QJE196634:QJG196634 QTA196634:QTC196634 RCW196634:RCY196634 RMS196634:RMU196634 RWO196634:RWQ196634 SGK196634:SGM196634 SQG196634:SQI196634 TAC196634:TAE196634 TJY196634:TKA196634 TTU196634:TTW196634 UDQ196634:UDS196634 UNM196634:UNO196634 UXI196634:UXK196634 VHE196634:VHG196634 VRA196634:VRC196634 WAW196634:WAY196634 WKS196634:WKU196634 WUO196634:WUQ196634 D262170:F262170 IC262170:IE262170 RY262170:SA262170 ABU262170:ABW262170 ALQ262170:ALS262170 AVM262170:AVO262170 BFI262170:BFK262170 BPE262170:BPG262170 BZA262170:BZC262170 CIW262170:CIY262170 CSS262170:CSU262170 DCO262170:DCQ262170 DMK262170:DMM262170 DWG262170:DWI262170 EGC262170:EGE262170 EPY262170:EQA262170 EZU262170:EZW262170 FJQ262170:FJS262170 FTM262170:FTO262170 GDI262170:GDK262170 GNE262170:GNG262170 GXA262170:GXC262170 HGW262170:HGY262170 HQS262170:HQU262170 IAO262170:IAQ262170 IKK262170:IKM262170 IUG262170:IUI262170 JEC262170:JEE262170 JNY262170:JOA262170 JXU262170:JXW262170 KHQ262170:KHS262170 KRM262170:KRO262170 LBI262170:LBK262170 LLE262170:LLG262170 LVA262170:LVC262170 MEW262170:MEY262170 MOS262170:MOU262170 MYO262170:MYQ262170 NIK262170:NIM262170 NSG262170:NSI262170 OCC262170:OCE262170 OLY262170:OMA262170 OVU262170:OVW262170 PFQ262170:PFS262170 PPM262170:PPO262170 PZI262170:PZK262170 QJE262170:QJG262170 QTA262170:QTC262170 RCW262170:RCY262170 RMS262170:RMU262170 RWO262170:RWQ262170 SGK262170:SGM262170 SQG262170:SQI262170 TAC262170:TAE262170 TJY262170:TKA262170 TTU262170:TTW262170 UDQ262170:UDS262170 UNM262170:UNO262170 UXI262170:UXK262170 VHE262170:VHG262170 VRA262170:VRC262170 WAW262170:WAY262170 WKS262170:WKU262170 WUO262170:WUQ262170 D327706:F327706 IC327706:IE327706 RY327706:SA327706 ABU327706:ABW327706 ALQ327706:ALS327706 AVM327706:AVO327706 BFI327706:BFK327706 BPE327706:BPG327706 BZA327706:BZC327706 CIW327706:CIY327706 CSS327706:CSU327706 DCO327706:DCQ327706 DMK327706:DMM327706 DWG327706:DWI327706 EGC327706:EGE327706 EPY327706:EQA327706 EZU327706:EZW327706 FJQ327706:FJS327706 FTM327706:FTO327706 GDI327706:GDK327706 GNE327706:GNG327706 GXA327706:GXC327706 HGW327706:HGY327706 HQS327706:HQU327706 IAO327706:IAQ327706 IKK327706:IKM327706 IUG327706:IUI327706 JEC327706:JEE327706 JNY327706:JOA327706 JXU327706:JXW327706 KHQ327706:KHS327706 KRM327706:KRO327706 LBI327706:LBK327706 LLE327706:LLG327706 LVA327706:LVC327706 MEW327706:MEY327706 MOS327706:MOU327706 MYO327706:MYQ327706 NIK327706:NIM327706 NSG327706:NSI327706 OCC327706:OCE327706 OLY327706:OMA327706 OVU327706:OVW327706 PFQ327706:PFS327706 PPM327706:PPO327706 PZI327706:PZK327706 QJE327706:QJG327706 QTA327706:QTC327706 RCW327706:RCY327706 RMS327706:RMU327706 RWO327706:RWQ327706 SGK327706:SGM327706 SQG327706:SQI327706 TAC327706:TAE327706 TJY327706:TKA327706 TTU327706:TTW327706 UDQ327706:UDS327706 UNM327706:UNO327706 UXI327706:UXK327706 VHE327706:VHG327706 VRA327706:VRC327706 WAW327706:WAY327706 WKS327706:WKU327706 WUO327706:WUQ327706 D393242:F393242 IC393242:IE393242 RY393242:SA393242 ABU393242:ABW393242 ALQ393242:ALS393242 AVM393242:AVO393242 BFI393242:BFK393242 BPE393242:BPG393242 BZA393242:BZC393242 CIW393242:CIY393242 CSS393242:CSU393242 DCO393242:DCQ393242 DMK393242:DMM393242 DWG393242:DWI393242 EGC393242:EGE393242 EPY393242:EQA393242 EZU393242:EZW393242 FJQ393242:FJS393242 FTM393242:FTO393242 GDI393242:GDK393242 GNE393242:GNG393242 GXA393242:GXC393242 HGW393242:HGY393242 HQS393242:HQU393242 IAO393242:IAQ393242 IKK393242:IKM393242 IUG393242:IUI393242 JEC393242:JEE393242 JNY393242:JOA393242 JXU393242:JXW393242 KHQ393242:KHS393242 KRM393242:KRO393242 LBI393242:LBK393242 LLE393242:LLG393242 LVA393242:LVC393242 MEW393242:MEY393242 MOS393242:MOU393242 MYO393242:MYQ393242 NIK393242:NIM393242 NSG393242:NSI393242 OCC393242:OCE393242 OLY393242:OMA393242 OVU393242:OVW393242 PFQ393242:PFS393242 PPM393242:PPO393242 PZI393242:PZK393242 QJE393242:QJG393242 QTA393242:QTC393242 RCW393242:RCY393242 RMS393242:RMU393242 RWO393242:RWQ393242 SGK393242:SGM393242 SQG393242:SQI393242 TAC393242:TAE393242 TJY393242:TKA393242 TTU393242:TTW393242 UDQ393242:UDS393242 UNM393242:UNO393242 UXI393242:UXK393242 VHE393242:VHG393242 VRA393242:VRC393242 WAW393242:WAY393242 WKS393242:WKU393242 WUO393242:WUQ393242 D458778:F458778 IC458778:IE458778 RY458778:SA458778 ABU458778:ABW458778 ALQ458778:ALS458778 AVM458778:AVO458778 BFI458778:BFK458778 BPE458778:BPG458778 BZA458778:BZC458778 CIW458778:CIY458778 CSS458778:CSU458778 DCO458778:DCQ458778 DMK458778:DMM458778 DWG458778:DWI458778 EGC458778:EGE458778 EPY458778:EQA458778 EZU458778:EZW458778 FJQ458778:FJS458778 FTM458778:FTO458778 GDI458778:GDK458778 GNE458778:GNG458778 GXA458778:GXC458778 HGW458778:HGY458778 HQS458778:HQU458778 IAO458778:IAQ458778 IKK458778:IKM458778 IUG458778:IUI458778 JEC458778:JEE458778 JNY458778:JOA458778 JXU458778:JXW458778 KHQ458778:KHS458778 KRM458778:KRO458778 LBI458778:LBK458778 LLE458778:LLG458778 LVA458778:LVC458778 MEW458778:MEY458778 MOS458778:MOU458778 MYO458778:MYQ458778 NIK458778:NIM458778 NSG458778:NSI458778 OCC458778:OCE458778 OLY458778:OMA458778 OVU458778:OVW458778 PFQ458778:PFS458778 PPM458778:PPO458778 PZI458778:PZK458778 QJE458778:QJG458778 QTA458778:QTC458778 RCW458778:RCY458778 RMS458778:RMU458778 RWO458778:RWQ458778 SGK458778:SGM458778 SQG458778:SQI458778 TAC458778:TAE458778 TJY458778:TKA458778 TTU458778:TTW458778 UDQ458778:UDS458778 UNM458778:UNO458778 UXI458778:UXK458778 VHE458778:VHG458778 VRA458778:VRC458778 WAW458778:WAY458778 WKS458778:WKU458778 WUO458778:WUQ458778 D524314:F524314 IC524314:IE524314 RY524314:SA524314 ABU524314:ABW524314 ALQ524314:ALS524314 AVM524314:AVO524314 BFI524314:BFK524314 BPE524314:BPG524314 BZA524314:BZC524314 CIW524314:CIY524314 CSS524314:CSU524314 DCO524314:DCQ524314 DMK524314:DMM524314 DWG524314:DWI524314 EGC524314:EGE524314 EPY524314:EQA524314 EZU524314:EZW524314 FJQ524314:FJS524314 FTM524314:FTO524314 GDI524314:GDK524314 GNE524314:GNG524314 GXA524314:GXC524314 HGW524314:HGY524314 HQS524314:HQU524314 IAO524314:IAQ524314 IKK524314:IKM524314 IUG524314:IUI524314 JEC524314:JEE524314 JNY524314:JOA524314 JXU524314:JXW524314 KHQ524314:KHS524314 KRM524314:KRO524314 LBI524314:LBK524314 LLE524314:LLG524314 LVA524314:LVC524314 MEW524314:MEY524314 MOS524314:MOU524314 MYO524314:MYQ524314 NIK524314:NIM524314 NSG524314:NSI524314 OCC524314:OCE524314 OLY524314:OMA524314 OVU524314:OVW524314 PFQ524314:PFS524314 PPM524314:PPO524314 PZI524314:PZK524314 QJE524314:QJG524314 QTA524314:QTC524314 RCW524314:RCY524314 RMS524314:RMU524314 RWO524314:RWQ524314 SGK524314:SGM524314 SQG524314:SQI524314 TAC524314:TAE524314 TJY524314:TKA524314 TTU524314:TTW524314 UDQ524314:UDS524314 UNM524314:UNO524314 UXI524314:UXK524314 VHE524314:VHG524314 VRA524314:VRC524314 WAW524314:WAY524314 WKS524314:WKU524314 WUO524314:WUQ524314 D589850:F589850 IC589850:IE589850 RY589850:SA589850 ABU589850:ABW589850 ALQ589850:ALS589850 AVM589850:AVO589850 BFI589850:BFK589850 BPE589850:BPG589850 BZA589850:BZC589850 CIW589850:CIY589850 CSS589850:CSU589850 DCO589850:DCQ589850 DMK589850:DMM589850 DWG589850:DWI589850 EGC589850:EGE589850 EPY589850:EQA589850 EZU589850:EZW589850 FJQ589850:FJS589850 FTM589850:FTO589850 GDI589850:GDK589850 GNE589850:GNG589850 GXA589850:GXC589850 HGW589850:HGY589850 HQS589850:HQU589850 IAO589850:IAQ589850 IKK589850:IKM589850 IUG589850:IUI589850 JEC589850:JEE589850 JNY589850:JOA589850 JXU589850:JXW589850 KHQ589850:KHS589850 KRM589850:KRO589850 LBI589850:LBK589850 LLE589850:LLG589850 LVA589850:LVC589850 MEW589850:MEY589850 MOS589850:MOU589850 MYO589850:MYQ589850 NIK589850:NIM589850 NSG589850:NSI589850 OCC589850:OCE589850 OLY589850:OMA589850 OVU589850:OVW589850 PFQ589850:PFS589850 PPM589850:PPO589850 PZI589850:PZK589850 QJE589850:QJG589850 QTA589850:QTC589850 RCW589850:RCY589850 RMS589850:RMU589850 RWO589850:RWQ589850 SGK589850:SGM589850 SQG589850:SQI589850 TAC589850:TAE589850 TJY589850:TKA589850 TTU589850:TTW589850 UDQ589850:UDS589850 UNM589850:UNO589850 UXI589850:UXK589850 VHE589850:VHG589850 VRA589850:VRC589850 WAW589850:WAY589850 WKS589850:WKU589850 WUO589850:WUQ589850 D655386:F655386 IC655386:IE655386 RY655386:SA655386 ABU655386:ABW655386 ALQ655386:ALS655386 AVM655386:AVO655386 BFI655386:BFK655386 BPE655386:BPG655386 BZA655386:BZC655386 CIW655386:CIY655386 CSS655386:CSU655386 DCO655386:DCQ655386 DMK655386:DMM655386 DWG655386:DWI655386 EGC655386:EGE655386 EPY655386:EQA655386 EZU655386:EZW655386 FJQ655386:FJS655386 FTM655386:FTO655386 GDI655386:GDK655386 GNE655386:GNG655386 GXA655386:GXC655386 HGW655386:HGY655386 HQS655386:HQU655386 IAO655386:IAQ655386 IKK655386:IKM655386 IUG655386:IUI655386 JEC655386:JEE655386 JNY655386:JOA655386 JXU655386:JXW655386 KHQ655386:KHS655386 KRM655386:KRO655386 LBI655386:LBK655386 LLE655386:LLG655386 LVA655386:LVC655386 MEW655386:MEY655386 MOS655386:MOU655386 MYO655386:MYQ655386 NIK655386:NIM655386 NSG655386:NSI655386 OCC655386:OCE655386 OLY655386:OMA655386 OVU655386:OVW655386 PFQ655386:PFS655386 PPM655386:PPO655386 PZI655386:PZK655386 QJE655386:QJG655386 QTA655386:QTC655386 RCW655386:RCY655386 RMS655386:RMU655386 RWO655386:RWQ655386 SGK655386:SGM655386 SQG655386:SQI655386 TAC655386:TAE655386 TJY655386:TKA655386 TTU655386:TTW655386 UDQ655386:UDS655386 UNM655386:UNO655386 UXI655386:UXK655386 VHE655386:VHG655386 VRA655386:VRC655386 WAW655386:WAY655386 WKS655386:WKU655386 WUO655386:WUQ655386 D720922:F720922 IC720922:IE720922 RY720922:SA720922 ABU720922:ABW720922 ALQ720922:ALS720922 AVM720922:AVO720922 BFI720922:BFK720922 BPE720922:BPG720922 BZA720922:BZC720922 CIW720922:CIY720922 CSS720922:CSU720922 DCO720922:DCQ720922 DMK720922:DMM720922 DWG720922:DWI720922 EGC720922:EGE720922 EPY720922:EQA720922 EZU720922:EZW720922 FJQ720922:FJS720922 FTM720922:FTO720922 GDI720922:GDK720922 GNE720922:GNG720922 GXA720922:GXC720922 HGW720922:HGY720922 HQS720922:HQU720922 IAO720922:IAQ720922 IKK720922:IKM720922 IUG720922:IUI720922 JEC720922:JEE720922 JNY720922:JOA720922 JXU720922:JXW720922 KHQ720922:KHS720922 KRM720922:KRO720922 LBI720922:LBK720922 LLE720922:LLG720922 LVA720922:LVC720922 MEW720922:MEY720922 MOS720922:MOU720922 MYO720922:MYQ720922 NIK720922:NIM720922 NSG720922:NSI720922 OCC720922:OCE720922 OLY720922:OMA720922 OVU720922:OVW720922 PFQ720922:PFS720922 PPM720922:PPO720922 PZI720922:PZK720922 QJE720922:QJG720922 QTA720922:QTC720922 RCW720922:RCY720922 RMS720922:RMU720922 RWO720922:RWQ720922 SGK720922:SGM720922 SQG720922:SQI720922 TAC720922:TAE720922 TJY720922:TKA720922 TTU720922:TTW720922 UDQ720922:UDS720922 UNM720922:UNO720922 UXI720922:UXK720922 VHE720922:VHG720922 VRA720922:VRC720922 WAW720922:WAY720922 WKS720922:WKU720922 WUO720922:WUQ720922 D786458:F786458 IC786458:IE786458 RY786458:SA786458 ABU786458:ABW786458 ALQ786458:ALS786458 AVM786458:AVO786458 BFI786458:BFK786458 BPE786458:BPG786458 BZA786458:BZC786458 CIW786458:CIY786458 CSS786458:CSU786458 DCO786458:DCQ786458 DMK786458:DMM786458 DWG786458:DWI786458 EGC786458:EGE786458 EPY786458:EQA786458 EZU786458:EZW786458 FJQ786458:FJS786458 FTM786458:FTO786458 GDI786458:GDK786458 GNE786458:GNG786458 GXA786458:GXC786458 HGW786458:HGY786458 HQS786458:HQU786458 IAO786458:IAQ786458 IKK786458:IKM786458 IUG786458:IUI786458 JEC786458:JEE786458 JNY786458:JOA786458 JXU786458:JXW786458 KHQ786458:KHS786458 KRM786458:KRO786458 LBI786458:LBK786458 LLE786458:LLG786458 LVA786458:LVC786458 MEW786458:MEY786458 MOS786458:MOU786458 MYO786458:MYQ786458 NIK786458:NIM786458 NSG786458:NSI786458 OCC786458:OCE786458 OLY786458:OMA786458 OVU786458:OVW786458 PFQ786458:PFS786458 PPM786458:PPO786458 PZI786458:PZK786458 QJE786458:QJG786458 QTA786458:QTC786458 RCW786458:RCY786458 RMS786458:RMU786458 RWO786458:RWQ786458 SGK786458:SGM786458 SQG786458:SQI786458 TAC786458:TAE786458 TJY786458:TKA786458 TTU786458:TTW786458 UDQ786458:UDS786458 UNM786458:UNO786458 UXI786458:UXK786458 VHE786458:VHG786458 VRA786458:VRC786458 WAW786458:WAY786458 WKS786458:WKU786458 WUO786458:WUQ786458 D851994:F851994 IC851994:IE851994 RY851994:SA851994 ABU851994:ABW851994 ALQ851994:ALS851994 AVM851994:AVO851994 BFI851994:BFK851994 BPE851994:BPG851994 BZA851994:BZC851994 CIW851994:CIY851994 CSS851994:CSU851994 DCO851994:DCQ851994 DMK851994:DMM851994 DWG851994:DWI851994 EGC851994:EGE851994 EPY851994:EQA851994 EZU851994:EZW851994 FJQ851994:FJS851994 FTM851994:FTO851994 GDI851994:GDK851994 GNE851994:GNG851994 GXA851994:GXC851994 HGW851994:HGY851994 HQS851994:HQU851994 IAO851994:IAQ851994 IKK851994:IKM851994 IUG851994:IUI851994 JEC851994:JEE851994 JNY851994:JOA851994 JXU851994:JXW851994 KHQ851994:KHS851994 KRM851994:KRO851994 LBI851994:LBK851994 LLE851994:LLG851994 LVA851994:LVC851994 MEW851994:MEY851994 MOS851994:MOU851994 MYO851994:MYQ851994 NIK851994:NIM851994 NSG851994:NSI851994 OCC851994:OCE851994 OLY851994:OMA851994 OVU851994:OVW851994 PFQ851994:PFS851994 PPM851994:PPO851994 PZI851994:PZK851994 QJE851994:QJG851994 QTA851994:QTC851994 RCW851994:RCY851994 RMS851994:RMU851994 RWO851994:RWQ851994 SGK851994:SGM851994 SQG851994:SQI851994 TAC851994:TAE851994 TJY851994:TKA851994 TTU851994:TTW851994 UDQ851994:UDS851994 UNM851994:UNO851994 UXI851994:UXK851994 VHE851994:VHG851994 VRA851994:VRC851994 WAW851994:WAY851994 WKS851994:WKU851994 WUO851994:WUQ851994 D917530:F917530 IC917530:IE917530 RY917530:SA917530 ABU917530:ABW917530 ALQ917530:ALS917530 AVM917530:AVO917530 BFI917530:BFK917530 BPE917530:BPG917530 BZA917530:BZC917530 CIW917530:CIY917530 CSS917530:CSU917530 DCO917530:DCQ917530 DMK917530:DMM917530 DWG917530:DWI917530 EGC917530:EGE917530 EPY917530:EQA917530 EZU917530:EZW917530 FJQ917530:FJS917530 FTM917530:FTO917530 GDI917530:GDK917530 GNE917530:GNG917530 GXA917530:GXC917530 HGW917530:HGY917530 HQS917530:HQU917530 IAO917530:IAQ917530 IKK917530:IKM917530 IUG917530:IUI917530 JEC917530:JEE917530 JNY917530:JOA917530 JXU917530:JXW917530 KHQ917530:KHS917530 KRM917530:KRO917530 LBI917530:LBK917530 LLE917530:LLG917530 LVA917530:LVC917530 MEW917530:MEY917530 MOS917530:MOU917530 MYO917530:MYQ917530 NIK917530:NIM917530 NSG917530:NSI917530 OCC917530:OCE917530 OLY917530:OMA917530 OVU917530:OVW917530 PFQ917530:PFS917530 PPM917530:PPO917530 PZI917530:PZK917530 QJE917530:QJG917530 QTA917530:QTC917530 RCW917530:RCY917530 RMS917530:RMU917530 RWO917530:RWQ917530 SGK917530:SGM917530 SQG917530:SQI917530 TAC917530:TAE917530 TJY917530:TKA917530 TTU917530:TTW917530 UDQ917530:UDS917530 UNM917530:UNO917530 UXI917530:UXK917530 VHE917530:VHG917530 VRA917530:VRC917530 WAW917530:WAY917530 WKS917530:WKU917530 WUO917530:WUQ917530 D983066:F983066 IC983066:IE983066 RY983066:SA983066 ABU983066:ABW983066 ALQ983066:ALS983066 AVM983066:AVO983066 BFI983066:BFK983066 BPE983066:BPG983066 BZA983066:BZC983066 CIW983066:CIY983066 CSS983066:CSU983066 DCO983066:DCQ983066 DMK983066:DMM983066 DWG983066:DWI983066 EGC983066:EGE983066 EPY983066:EQA983066 EZU983066:EZW983066 FJQ983066:FJS983066 FTM983066:FTO983066 GDI983066:GDK983066 GNE983066:GNG983066 GXA983066:GXC983066 HGW983066:HGY983066 HQS983066:HQU983066 IAO983066:IAQ983066 IKK983066:IKM983066 IUG983066:IUI983066 JEC983066:JEE983066 JNY983066:JOA983066 JXU983066:JXW983066 KHQ983066:KHS983066 KRM983066:KRO983066 LBI983066:LBK983066 LLE983066:LLG983066 LVA983066:LVC983066 MEW983066:MEY983066 MOS983066:MOU983066 MYO983066:MYQ983066 NIK983066:NIM983066 NSG983066:NSI983066 OCC983066:OCE983066 OLY983066:OMA983066 OVU983066:OVW983066 PFQ983066:PFS983066 PPM983066:PPO983066 PZI983066:PZK983066 QJE983066:QJG983066 QTA983066:QTC983066 RCW983066:RCY983066 RMS983066:RMU983066 RWO983066:RWQ983066 SGK983066:SGM983066 SQG983066:SQI983066 TAC983066:TAE983066 TJY983066:TKA983066 TTU983066:TTW983066 UDQ983066:UDS983066 UNM983066:UNO983066 UXI983066:UXK983066 VHE983066:VHG983066 VRA983066:VRC983066 WAW983066:WAY983066 WKS983066:WKU983066 WUO983066:WUQ983066 WUO19:WUQ19 WKS19:WKU19 WAW19:WAY19 VRA19:VRC19 VHE19:VHG19 UXI19:UXK19 UNM19:UNO19 UDQ19:UDS19 TTU19:TTW19 TJY19:TKA19 TAC19:TAE19 SQG19:SQI19 SGK19:SGM19 RWO19:RWQ19 RMS19:RMU19 RCW19:RCY19 QTA19:QTC19 QJE19:QJG19 PZI19:PZK19 PPM19:PPO19 PFQ19:PFS19 OVU19:OVW19 OLY19:OMA19 OCC19:OCE19 NSG19:NSI19 NIK19:NIM19 MYO19:MYQ19 MOS19:MOU19 MEW19:MEY19 LVA19:LVC19 LLE19:LLG19 LBI19:LBK19 KRM19:KRO19 KHQ19:KHS19 JXU19:JXW19 JNY19:JOA19 JEC19:JEE19 IUG19:IUI19 IKK19:IKM19 IAO19:IAQ19 HQS19:HQU19 HGW19:HGY19 GXA19:GXC19 GNE19:GNG19 GDI19:GDK19 FTM19:FTO19 FJQ19:FJS19 EZU19:EZW19 EPY19:EQA19 EGC19:EGE19 DWG19:DWI19 DMK19:DMM19 DCO19:DCQ19 CSS19:CSU19 CIW19:CIY19 BZA19:BZC19 BPE19:BPG19 BFI19:BFK19 AVM19:AVO19 ALQ19:ALS19 ABU19:ABW19 RY19:SA19 IC19:IE19 D19:F19" xr:uid="{00000000-0002-0000-0700-000000000000}">
      <formula1>40543</formula1>
    </dataValidation>
    <dataValidation allowBlank="1" showInputMessage="1" showErrorMessage="1" promptTitle="Sindicato Profissional:" sqref="D65560:F65560 IC65560:IE65560 RY65560:SA65560 ABU65560:ABW65560 ALQ65560:ALS65560 AVM65560:AVO65560 BFI65560:BFK65560 BPE65560:BPG65560 BZA65560:BZC65560 CIW65560:CIY65560 CSS65560:CSU65560 DCO65560:DCQ65560 DMK65560:DMM65560 DWG65560:DWI65560 EGC65560:EGE65560 EPY65560:EQA65560 EZU65560:EZW65560 FJQ65560:FJS65560 FTM65560:FTO65560 GDI65560:GDK65560 GNE65560:GNG65560 GXA65560:GXC65560 HGW65560:HGY65560 HQS65560:HQU65560 IAO65560:IAQ65560 IKK65560:IKM65560 IUG65560:IUI65560 JEC65560:JEE65560 JNY65560:JOA65560 JXU65560:JXW65560 KHQ65560:KHS65560 KRM65560:KRO65560 LBI65560:LBK65560 LLE65560:LLG65560 LVA65560:LVC65560 MEW65560:MEY65560 MOS65560:MOU65560 MYO65560:MYQ65560 NIK65560:NIM65560 NSG65560:NSI65560 OCC65560:OCE65560 OLY65560:OMA65560 OVU65560:OVW65560 PFQ65560:PFS65560 PPM65560:PPO65560 PZI65560:PZK65560 QJE65560:QJG65560 QTA65560:QTC65560 RCW65560:RCY65560 RMS65560:RMU65560 RWO65560:RWQ65560 SGK65560:SGM65560 SQG65560:SQI65560 TAC65560:TAE65560 TJY65560:TKA65560 TTU65560:TTW65560 UDQ65560:UDS65560 UNM65560:UNO65560 UXI65560:UXK65560 VHE65560:VHG65560 VRA65560:VRC65560 WAW65560:WAY65560 WKS65560:WKU65560 WUO65560:WUQ65560 D131096:F131096 IC131096:IE131096 RY131096:SA131096 ABU131096:ABW131096 ALQ131096:ALS131096 AVM131096:AVO131096 BFI131096:BFK131096 BPE131096:BPG131096 BZA131096:BZC131096 CIW131096:CIY131096 CSS131096:CSU131096 DCO131096:DCQ131096 DMK131096:DMM131096 DWG131096:DWI131096 EGC131096:EGE131096 EPY131096:EQA131096 EZU131096:EZW131096 FJQ131096:FJS131096 FTM131096:FTO131096 GDI131096:GDK131096 GNE131096:GNG131096 GXA131096:GXC131096 HGW131096:HGY131096 HQS131096:HQU131096 IAO131096:IAQ131096 IKK131096:IKM131096 IUG131096:IUI131096 JEC131096:JEE131096 JNY131096:JOA131096 JXU131096:JXW131096 KHQ131096:KHS131096 KRM131096:KRO131096 LBI131096:LBK131096 LLE131096:LLG131096 LVA131096:LVC131096 MEW131096:MEY131096 MOS131096:MOU131096 MYO131096:MYQ131096 NIK131096:NIM131096 NSG131096:NSI131096 OCC131096:OCE131096 OLY131096:OMA131096 OVU131096:OVW131096 PFQ131096:PFS131096 PPM131096:PPO131096 PZI131096:PZK131096 QJE131096:QJG131096 QTA131096:QTC131096 RCW131096:RCY131096 RMS131096:RMU131096 RWO131096:RWQ131096 SGK131096:SGM131096 SQG131096:SQI131096 TAC131096:TAE131096 TJY131096:TKA131096 TTU131096:TTW131096 UDQ131096:UDS131096 UNM131096:UNO131096 UXI131096:UXK131096 VHE131096:VHG131096 VRA131096:VRC131096 WAW131096:WAY131096 WKS131096:WKU131096 WUO131096:WUQ131096 D196632:F196632 IC196632:IE196632 RY196632:SA196632 ABU196632:ABW196632 ALQ196632:ALS196632 AVM196632:AVO196632 BFI196632:BFK196632 BPE196632:BPG196632 BZA196632:BZC196632 CIW196632:CIY196632 CSS196632:CSU196632 DCO196632:DCQ196632 DMK196632:DMM196632 DWG196632:DWI196632 EGC196632:EGE196632 EPY196632:EQA196632 EZU196632:EZW196632 FJQ196632:FJS196632 FTM196632:FTO196632 GDI196632:GDK196632 GNE196632:GNG196632 GXA196632:GXC196632 HGW196632:HGY196632 HQS196632:HQU196632 IAO196632:IAQ196632 IKK196632:IKM196632 IUG196632:IUI196632 JEC196632:JEE196632 JNY196632:JOA196632 JXU196632:JXW196632 KHQ196632:KHS196632 KRM196632:KRO196632 LBI196632:LBK196632 LLE196632:LLG196632 LVA196632:LVC196632 MEW196632:MEY196632 MOS196632:MOU196632 MYO196632:MYQ196632 NIK196632:NIM196632 NSG196632:NSI196632 OCC196632:OCE196632 OLY196632:OMA196632 OVU196632:OVW196632 PFQ196632:PFS196632 PPM196632:PPO196632 PZI196632:PZK196632 QJE196632:QJG196632 QTA196632:QTC196632 RCW196632:RCY196632 RMS196632:RMU196632 RWO196632:RWQ196632 SGK196632:SGM196632 SQG196632:SQI196632 TAC196632:TAE196632 TJY196632:TKA196632 TTU196632:TTW196632 UDQ196632:UDS196632 UNM196632:UNO196632 UXI196632:UXK196632 VHE196632:VHG196632 VRA196632:VRC196632 WAW196632:WAY196632 WKS196632:WKU196632 WUO196632:WUQ196632 D262168:F262168 IC262168:IE262168 RY262168:SA262168 ABU262168:ABW262168 ALQ262168:ALS262168 AVM262168:AVO262168 BFI262168:BFK262168 BPE262168:BPG262168 BZA262168:BZC262168 CIW262168:CIY262168 CSS262168:CSU262168 DCO262168:DCQ262168 DMK262168:DMM262168 DWG262168:DWI262168 EGC262168:EGE262168 EPY262168:EQA262168 EZU262168:EZW262168 FJQ262168:FJS262168 FTM262168:FTO262168 GDI262168:GDK262168 GNE262168:GNG262168 GXA262168:GXC262168 HGW262168:HGY262168 HQS262168:HQU262168 IAO262168:IAQ262168 IKK262168:IKM262168 IUG262168:IUI262168 JEC262168:JEE262168 JNY262168:JOA262168 JXU262168:JXW262168 KHQ262168:KHS262168 KRM262168:KRO262168 LBI262168:LBK262168 LLE262168:LLG262168 LVA262168:LVC262168 MEW262168:MEY262168 MOS262168:MOU262168 MYO262168:MYQ262168 NIK262168:NIM262168 NSG262168:NSI262168 OCC262168:OCE262168 OLY262168:OMA262168 OVU262168:OVW262168 PFQ262168:PFS262168 PPM262168:PPO262168 PZI262168:PZK262168 QJE262168:QJG262168 QTA262168:QTC262168 RCW262168:RCY262168 RMS262168:RMU262168 RWO262168:RWQ262168 SGK262168:SGM262168 SQG262168:SQI262168 TAC262168:TAE262168 TJY262168:TKA262168 TTU262168:TTW262168 UDQ262168:UDS262168 UNM262168:UNO262168 UXI262168:UXK262168 VHE262168:VHG262168 VRA262168:VRC262168 WAW262168:WAY262168 WKS262168:WKU262168 WUO262168:WUQ262168 D327704:F327704 IC327704:IE327704 RY327704:SA327704 ABU327704:ABW327704 ALQ327704:ALS327704 AVM327704:AVO327704 BFI327704:BFK327704 BPE327704:BPG327704 BZA327704:BZC327704 CIW327704:CIY327704 CSS327704:CSU327704 DCO327704:DCQ327704 DMK327704:DMM327704 DWG327704:DWI327704 EGC327704:EGE327704 EPY327704:EQA327704 EZU327704:EZW327704 FJQ327704:FJS327704 FTM327704:FTO327704 GDI327704:GDK327704 GNE327704:GNG327704 GXA327704:GXC327704 HGW327704:HGY327704 HQS327704:HQU327704 IAO327704:IAQ327704 IKK327704:IKM327704 IUG327704:IUI327704 JEC327704:JEE327704 JNY327704:JOA327704 JXU327704:JXW327704 KHQ327704:KHS327704 KRM327704:KRO327704 LBI327704:LBK327704 LLE327704:LLG327704 LVA327704:LVC327704 MEW327704:MEY327704 MOS327704:MOU327704 MYO327704:MYQ327704 NIK327704:NIM327704 NSG327704:NSI327704 OCC327704:OCE327704 OLY327704:OMA327704 OVU327704:OVW327704 PFQ327704:PFS327704 PPM327704:PPO327704 PZI327704:PZK327704 QJE327704:QJG327704 QTA327704:QTC327704 RCW327704:RCY327704 RMS327704:RMU327704 RWO327704:RWQ327704 SGK327704:SGM327704 SQG327704:SQI327704 TAC327704:TAE327704 TJY327704:TKA327704 TTU327704:TTW327704 UDQ327704:UDS327704 UNM327704:UNO327704 UXI327704:UXK327704 VHE327704:VHG327704 VRA327704:VRC327704 WAW327704:WAY327704 WKS327704:WKU327704 WUO327704:WUQ327704 D393240:F393240 IC393240:IE393240 RY393240:SA393240 ABU393240:ABW393240 ALQ393240:ALS393240 AVM393240:AVO393240 BFI393240:BFK393240 BPE393240:BPG393240 BZA393240:BZC393240 CIW393240:CIY393240 CSS393240:CSU393240 DCO393240:DCQ393240 DMK393240:DMM393240 DWG393240:DWI393240 EGC393240:EGE393240 EPY393240:EQA393240 EZU393240:EZW393240 FJQ393240:FJS393240 FTM393240:FTO393240 GDI393240:GDK393240 GNE393240:GNG393240 GXA393240:GXC393240 HGW393240:HGY393240 HQS393240:HQU393240 IAO393240:IAQ393240 IKK393240:IKM393240 IUG393240:IUI393240 JEC393240:JEE393240 JNY393240:JOA393240 JXU393240:JXW393240 KHQ393240:KHS393240 KRM393240:KRO393240 LBI393240:LBK393240 LLE393240:LLG393240 LVA393240:LVC393240 MEW393240:MEY393240 MOS393240:MOU393240 MYO393240:MYQ393240 NIK393240:NIM393240 NSG393240:NSI393240 OCC393240:OCE393240 OLY393240:OMA393240 OVU393240:OVW393240 PFQ393240:PFS393240 PPM393240:PPO393240 PZI393240:PZK393240 QJE393240:QJG393240 QTA393240:QTC393240 RCW393240:RCY393240 RMS393240:RMU393240 RWO393240:RWQ393240 SGK393240:SGM393240 SQG393240:SQI393240 TAC393240:TAE393240 TJY393240:TKA393240 TTU393240:TTW393240 UDQ393240:UDS393240 UNM393240:UNO393240 UXI393240:UXK393240 VHE393240:VHG393240 VRA393240:VRC393240 WAW393240:WAY393240 WKS393240:WKU393240 WUO393240:WUQ393240 D458776:F458776 IC458776:IE458776 RY458776:SA458776 ABU458776:ABW458776 ALQ458776:ALS458776 AVM458776:AVO458776 BFI458776:BFK458776 BPE458776:BPG458776 BZA458776:BZC458776 CIW458776:CIY458776 CSS458776:CSU458776 DCO458776:DCQ458776 DMK458776:DMM458776 DWG458776:DWI458776 EGC458776:EGE458776 EPY458776:EQA458776 EZU458776:EZW458776 FJQ458776:FJS458776 FTM458776:FTO458776 GDI458776:GDK458776 GNE458776:GNG458776 GXA458776:GXC458776 HGW458776:HGY458776 HQS458776:HQU458776 IAO458776:IAQ458776 IKK458776:IKM458776 IUG458776:IUI458776 JEC458776:JEE458776 JNY458776:JOA458776 JXU458776:JXW458776 KHQ458776:KHS458776 KRM458776:KRO458776 LBI458776:LBK458776 LLE458776:LLG458776 LVA458776:LVC458776 MEW458776:MEY458776 MOS458776:MOU458776 MYO458776:MYQ458776 NIK458776:NIM458776 NSG458776:NSI458776 OCC458776:OCE458776 OLY458776:OMA458776 OVU458776:OVW458776 PFQ458776:PFS458776 PPM458776:PPO458776 PZI458776:PZK458776 QJE458776:QJG458776 QTA458776:QTC458776 RCW458776:RCY458776 RMS458776:RMU458776 RWO458776:RWQ458776 SGK458776:SGM458776 SQG458776:SQI458776 TAC458776:TAE458776 TJY458776:TKA458776 TTU458776:TTW458776 UDQ458776:UDS458776 UNM458776:UNO458776 UXI458776:UXK458776 VHE458776:VHG458776 VRA458776:VRC458776 WAW458776:WAY458776 WKS458776:WKU458776 WUO458776:WUQ458776 D524312:F524312 IC524312:IE524312 RY524312:SA524312 ABU524312:ABW524312 ALQ524312:ALS524312 AVM524312:AVO524312 BFI524312:BFK524312 BPE524312:BPG524312 BZA524312:BZC524312 CIW524312:CIY524312 CSS524312:CSU524312 DCO524312:DCQ524312 DMK524312:DMM524312 DWG524312:DWI524312 EGC524312:EGE524312 EPY524312:EQA524312 EZU524312:EZW524312 FJQ524312:FJS524312 FTM524312:FTO524312 GDI524312:GDK524312 GNE524312:GNG524312 GXA524312:GXC524312 HGW524312:HGY524312 HQS524312:HQU524312 IAO524312:IAQ524312 IKK524312:IKM524312 IUG524312:IUI524312 JEC524312:JEE524312 JNY524312:JOA524312 JXU524312:JXW524312 KHQ524312:KHS524312 KRM524312:KRO524312 LBI524312:LBK524312 LLE524312:LLG524312 LVA524312:LVC524312 MEW524312:MEY524312 MOS524312:MOU524312 MYO524312:MYQ524312 NIK524312:NIM524312 NSG524312:NSI524312 OCC524312:OCE524312 OLY524312:OMA524312 OVU524312:OVW524312 PFQ524312:PFS524312 PPM524312:PPO524312 PZI524312:PZK524312 QJE524312:QJG524312 QTA524312:QTC524312 RCW524312:RCY524312 RMS524312:RMU524312 RWO524312:RWQ524312 SGK524312:SGM524312 SQG524312:SQI524312 TAC524312:TAE524312 TJY524312:TKA524312 TTU524312:TTW524312 UDQ524312:UDS524312 UNM524312:UNO524312 UXI524312:UXK524312 VHE524312:VHG524312 VRA524312:VRC524312 WAW524312:WAY524312 WKS524312:WKU524312 WUO524312:WUQ524312 D589848:F589848 IC589848:IE589848 RY589848:SA589848 ABU589848:ABW589848 ALQ589848:ALS589848 AVM589848:AVO589848 BFI589848:BFK589848 BPE589848:BPG589848 BZA589848:BZC589848 CIW589848:CIY589848 CSS589848:CSU589848 DCO589848:DCQ589848 DMK589848:DMM589848 DWG589848:DWI589848 EGC589848:EGE589848 EPY589848:EQA589848 EZU589848:EZW589848 FJQ589848:FJS589848 FTM589848:FTO589848 GDI589848:GDK589848 GNE589848:GNG589848 GXA589848:GXC589848 HGW589848:HGY589848 HQS589848:HQU589848 IAO589848:IAQ589848 IKK589848:IKM589848 IUG589848:IUI589848 JEC589848:JEE589848 JNY589848:JOA589848 JXU589848:JXW589848 KHQ589848:KHS589848 KRM589848:KRO589848 LBI589848:LBK589848 LLE589848:LLG589848 LVA589848:LVC589848 MEW589848:MEY589848 MOS589848:MOU589848 MYO589848:MYQ589848 NIK589848:NIM589848 NSG589848:NSI589848 OCC589848:OCE589848 OLY589848:OMA589848 OVU589848:OVW589848 PFQ589848:PFS589848 PPM589848:PPO589848 PZI589848:PZK589848 QJE589848:QJG589848 QTA589848:QTC589848 RCW589848:RCY589848 RMS589848:RMU589848 RWO589848:RWQ589848 SGK589848:SGM589848 SQG589848:SQI589848 TAC589848:TAE589848 TJY589848:TKA589848 TTU589848:TTW589848 UDQ589848:UDS589848 UNM589848:UNO589848 UXI589848:UXK589848 VHE589848:VHG589848 VRA589848:VRC589848 WAW589848:WAY589848 WKS589848:WKU589848 WUO589848:WUQ589848 D655384:F655384 IC655384:IE655384 RY655384:SA655384 ABU655384:ABW655384 ALQ655384:ALS655384 AVM655384:AVO655384 BFI655384:BFK655384 BPE655384:BPG655384 BZA655384:BZC655384 CIW655384:CIY655384 CSS655384:CSU655384 DCO655384:DCQ655384 DMK655384:DMM655384 DWG655384:DWI655384 EGC655384:EGE655384 EPY655384:EQA655384 EZU655384:EZW655384 FJQ655384:FJS655384 FTM655384:FTO655384 GDI655384:GDK655384 GNE655384:GNG655384 GXA655384:GXC655384 HGW655384:HGY655384 HQS655384:HQU655384 IAO655384:IAQ655384 IKK655384:IKM655384 IUG655384:IUI655384 JEC655384:JEE655384 JNY655384:JOA655384 JXU655384:JXW655384 KHQ655384:KHS655384 KRM655384:KRO655384 LBI655384:LBK655384 LLE655384:LLG655384 LVA655384:LVC655384 MEW655384:MEY655384 MOS655384:MOU655384 MYO655384:MYQ655384 NIK655384:NIM655384 NSG655384:NSI655384 OCC655384:OCE655384 OLY655384:OMA655384 OVU655384:OVW655384 PFQ655384:PFS655384 PPM655384:PPO655384 PZI655384:PZK655384 QJE655384:QJG655384 QTA655384:QTC655384 RCW655384:RCY655384 RMS655384:RMU655384 RWO655384:RWQ655384 SGK655384:SGM655384 SQG655384:SQI655384 TAC655384:TAE655384 TJY655384:TKA655384 TTU655384:TTW655384 UDQ655384:UDS655384 UNM655384:UNO655384 UXI655384:UXK655384 VHE655384:VHG655384 VRA655384:VRC655384 WAW655384:WAY655384 WKS655384:WKU655384 WUO655384:WUQ655384 D720920:F720920 IC720920:IE720920 RY720920:SA720920 ABU720920:ABW720920 ALQ720920:ALS720920 AVM720920:AVO720920 BFI720920:BFK720920 BPE720920:BPG720920 BZA720920:BZC720920 CIW720920:CIY720920 CSS720920:CSU720920 DCO720920:DCQ720920 DMK720920:DMM720920 DWG720920:DWI720920 EGC720920:EGE720920 EPY720920:EQA720920 EZU720920:EZW720920 FJQ720920:FJS720920 FTM720920:FTO720920 GDI720920:GDK720920 GNE720920:GNG720920 GXA720920:GXC720920 HGW720920:HGY720920 HQS720920:HQU720920 IAO720920:IAQ720920 IKK720920:IKM720920 IUG720920:IUI720920 JEC720920:JEE720920 JNY720920:JOA720920 JXU720920:JXW720920 KHQ720920:KHS720920 KRM720920:KRO720920 LBI720920:LBK720920 LLE720920:LLG720920 LVA720920:LVC720920 MEW720920:MEY720920 MOS720920:MOU720920 MYO720920:MYQ720920 NIK720920:NIM720920 NSG720920:NSI720920 OCC720920:OCE720920 OLY720920:OMA720920 OVU720920:OVW720920 PFQ720920:PFS720920 PPM720920:PPO720920 PZI720920:PZK720920 QJE720920:QJG720920 QTA720920:QTC720920 RCW720920:RCY720920 RMS720920:RMU720920 RWO720920:RWQ720920 SGK720920:SGM720920 SQG720920:SQI720920 TAC720920:TAE720920 TJY720920:TKA720920 TTU720920:TTW720920 UDQ720920:UDS720920 UNM720920:UNO720920 UXI720920:UXK720920 VHE720920:VHG720920 VRA720920:VRC720920 WAW720920:WAY720920 WKS720920:WKU720920 WUO720920:WUQ720920 D786456:F786456 IC786456:IE786456 RY786456:SA786456 ABU786456:ABW786456 ALQ786456:ALS786456 AVM786456:AVO786456 BFI786456:BFK786456 BPE786456:BPG786456 BZA786456:BZC786456 CIW786456:CIY786456 CSS786456:CSU786456 DCO786456:DCQ786456 DMK786456:DMM786456 DWG786456:DWI786456 EGC786456:EGE786456 EPY786456:EQA786456 EZU786456:EZW786456 FJQ786456:FJS786456 FTM786456:FTO786456 GDI786456:GDK786456 GNE786456:GNG786456 GXA786456:GXC786456 HGW786456:HGY786456 HQS786456:HQU786456 IAO786456:IAQ786456 IKK786456:IKM786456 IUG786456:IUI786456 JEC786456:JEE786456 JNY786456:JOA786456 JXU786456:JXW786456 KHQ786456:KHS786456 KRM786456:KRO786456 LBI786456:LBK786456 LLE786456:LLG786456 LVA786456:LVC786456 MEW786456:MEY786456 MOS786456:MOU786456 MYO786456:MYQ786456 NIK786456:NIM786456 NSG786456:NSI786456 OCC786456:OCE786456 OLY786456:OMA786456 OVU786456:OVW786456 PFQ786456:PFS786456 PPM786456:PPO786456 PZI786456:PZK786456 QJE786456:QJG786456 QTA786456:QTC786456 RCW786456:RCY786456 RMS786456:RMU786456 RWO786456:RWQ786456 SGK786456:SGM786456 SQG786456:SQI786456 TAC786456:TAE786456 TJY786456:TKA786456 TTU786456:TTW786456 UDQ786456:UDS786456 UNM786456:UNO786456 UXI786456:UXK786456 VHE786456:VHG786456 VRA786456:VRC786456 WAW786456:WAY786456 WKS786456:WKU786456 WUO786456:WUQ786456 D851992:F851992 IC851992:IE851992 RY851992:SA851992 ABU851992:ABW851992 ALQ851992:ALS851992 AVM851992:AVO851992 BFI851992:BFK851992 BPE851992:BPG851992 BZA851992:BZC851992 CIW851992:CIY851992 CSS851992:CSU851992 DCO851992:DCQ851992 DMK851992:DMM851992 DWG851992:DWI851992 EGC851992:EGE851992 EPY851992:EQA851992 EZU851992:EZW851992 FJQ851992:FJS851992 FTM851992:FTO851992 GDI851992:GDK851992 GNE851992:GNG851992 GXA851992:GXC851992 HGW851992:HGY851992 HQS851992:HQU851992 IAO851992:IAQ851992 IKK851992:IKM851992 IUG851992:IUI851992 JEC851992:JEE851992 JNY851992:JOA851992 JXU851992:JXW851992 KHQ851992:KHS851992 KRM851992:KRO851992 LBI851992:LBK851992 LLE851992:LLG851992 LVA851992:LVC851992 MEW851992:MEY851992 MOS851992:MOU851992 MYO851992:MYQ851992 NIK851992:NIM851992 NSG851992:NSI851992 OCC851992:OCE851992 OLY851992:OMA851992 OVU851992:OVW851992 PFQ851992:PFS851992 PPM851992:PPO851992 PZI851992:PZK851992 QJE851992:QJG851992 QTA851992:QTC851992 RCW851992:RCY851992 RMS851992:RMU851992 RWO851992:RWQ851992 SGK851992:SGM851992 SQG851992:SQI851992 TAC851992:TAE851992 TJY851992:TKA851992 TTU851992:TTW851992 UDQ851992:UDS851992 UNM851992:UNO851992 UXI851992:UXK851992 VHE851992:VHG851992 VRA851992:VRC851992 WAW851992:WAY851992 WKS851992:WKU851992 WUO851992:WUQ851992 D917528:F917528 IC917528:IE917528 RY917528:SA917528 ABU917528:ABW917528 ALQ917528:ALS917528 AVM917528:AVO917528 BFI917528:BFK917528 BPE917528:BPG917528 BZA917528:BZC917528 CIW917528:CIY917528 CSS917528:CSU917528 DCO917528:DCQ917528 DMK917528:DMM917528 DWG917528:DWI917528 EGC917528:EGE917528 EPY917528:EQA917528 EZU917528:EZW917528 FJQ917528:FJS917528 FTM917528:FTO917528 GDI917528:GDK917528 GNE917528:GNG917528 GXA917528:GXC917528 HGW917528:HGY917528 HQS917528:HQU917528 IAO917528:IAQ917528 IKK917528:IKM917528 IUG917528:IUI917528 JEC917528:JEE917528 JNY917528:JOA917528 JXU917528:JXW917528 KHQ917528:KHS917528 KRM917528:KRO917528 LBI917528:LBK917528 LLE917528:LLG917528 LVA917528:LVC917528 MEW917528:MEY917528 MOS917528:MOU917528 MYO917528:MYQ917528 NIK917528:NIM917528 NSG917528:NSI917528 OCC917528:OCE917528 OLY917528:OMA917528 OVU917528:OVW917528 PFQ917528:PFS917528 PPM917528:PPO917528 PZI917528:PZK917528 QJE917528:QJG917528 QTA917528:QTC917528 RCW917528:RCY917528 RMS917528:RMU917528 RWO917528:RWQ917528 SGK917528:SGM917528 SQG917528:SQI917528 TAC917528:TAE917528 TJY917528:TKA917528 TTU917528:TTW917528 UDQ917528:UDS917528 UNM917528:UNO917528 UXI917528:UXK917528 VHE917528:VHG917528 VRA917528:VRC917528 WAW917528:WAY917528 WKS917528:WKU917528 WUO917528:WUQ917528 D983064:F983064 IC983064:IE983064 RY983064:SA983064 ABU983064:ABW983064 ALQ983064:ALS983064 AVM983064:AVO983064 BFI983064:BFK983064 BPE983064:BPG983064 BZA983064:BZC983064 CIW983064:CIY983064 CSS983064:CSU983064 DCO983064:DCQ983064 DMK983064:DMM983064 DWG983064:DWI983064 EGC983064:EGE983064 EPY983064:EQA983064 EZU983064:EZW983064 FJQ983064:FJS983064 FTM983064:FTO983064 GDI983064:GDK983064 GNE983064:GNG983064 GXA983064:GXC983064 HGW983064:HGY983064 HQS983064:HQU983064 IAO983064:IAQ983064 IKK983064:IKM983064 IUG983064:IUI983064 JEC983064:JEE983064 JNY983064:JOA983064 JXU983064:JXW983064 KHQ983064:KHS983064 KRM983064:KRO983064 LBI983064:LBK983064 LLE983064:LLG983064 LVA983064:LVC983064 MEW983064:MEY983064 MOS983064:MOU983064 MYO983064:MYQ983064 NIK983064:NIM983064 NSG983064:NSI983064 OCC983064:OCE983064 OLY983064:OMA983064 OVU983064:OVW983064 PFQ983064:PFS983064 PPM983064:PPO983064 PZI983064:PZK983064 QJE983064:QJG983064 QTA983064:QTC983064 RCW983064:RCY983064 RMS983064:RMU983064 RWO983064:RWQ983064 SGK983064:SGM983064 SQG983064:SQI983064 TAC983064:TAE983064 TJY983064:TKA983064 TTU983064:TTW983064 UDQ983064:UDS983064 UNM983064:UNO983064 UXI983064:UXK983064 VHE983064:VHG983064 VRA983064:VRC983064 WAW983064:WAY983064 WKS983064:WKU983064 WUO983064:WUQ983064 WUO17:WUQ17 WKS17:WKU17 WAW17:WAY17 VRA17:VRC17 VHE17:VHG17 UXI17:UXK17 UNM17:UNO17 UDQ17:UDS17 TTU17:TTW17 TJY17:TKA17 TAC17:TAE17 SQG17:SQI17 SGK17:SGM17 RWO17:RWQ17 RMS17:RMU17 RCW17:RCY17 QTA17:QTC17 QJE17:QJG17 PZI17:PZK17 PPM17:PPO17 PFQ17:PFS17 OVU17:OVW17 OLY17:OMA17 OCC17:OCE17 NSG17:NSI17 NIK17:NIM17 MYO17:MYQ17 MOS17:MOU17 MEW17:MEY17 LVA17:LVC17 LLE17:LLG17 LBI17:LBK17 KRM17:KRO17 KHQ17:KHS17 JXU17:JXW17 JNY17:JOA17 JEC17:JEE17 IUG17:IUI17 IKK17:IKM17 IAO17:IAQ17 HQS17:HQU17 HGW17:HGY17 GXA17:GXC17 GNE17:GNG17 GDI17:GDK17 FTM17:FTO17 FJQ17:FJS17 EZU17:EZW17 EPY17:EQA17 EGC17:EGE17 DWG17:DWI17 DMK17:DMM17 DCO17:DCQ17 CSS17:CSU17 CIW17:CIY17 BZA17:BZC17 BPE17:BPG17 BFI17:BFK17 AVM17:AVO17 ALQ17:ALS17 ABU17:ABW17 RY17:SA17 IC17:IE17 D17:F17" xr:uid="{00000000-0002-0000-0700-000001000000}"/>
    <dataValidation allowBlank="1" showInputMessage="1" showErrorMessage="1" promptTitle="C.B.O:" prompt="Insira  O NÚMERO  da C.B.O cadastrada no Ministério do Trabalho e Emprego." sqref="D65558:F65558 IC65558:IE65558 RY65558:SA65558 ABU65558:ABW65558 ALQ65558:ALS65558 AVM65558:AVO65558 BFI65558:BFK65558 BPE65558:BPG65558 BZA65558:BZC65558 CIW65558:CIY65558 CSS65558:CSU65558 DCO65558:DCQ65558 DMK65558:DMM65558 DWG65558:DWI65558 EGC65558:EGE65558 EPY65558:EQA65558 EZU65558:EZW65558 FJQ65558:FJS65558 FTM65558:FTO65558 GDI65558:GDK65558 GNE65558:GNG65558 GXA65558:GXC65558 HGW65558:HGY65558 HQS65558:HQU65558 IAO65558:IAQ65558 IKK65558:IKM65558 IUG65558:IUI65558 JEC65558:JEE65558 JNY65558:JOA65558 JXU65558:JXW65558 KHQ65558:KHS65558 KRM65558:KRO65558 LBI65558:LBK65558 LLE65558:LLG65558 LVA65558:LVC65558 MEW65558:MEY65558 MOS65558:MOU65558 MYO65558:MYQ65558 NIK65558:NIM65558 NSG65558:NSI65558 OCC65558:OCE65558 OLY65558:OMA65558 OVU65558:OVW65558 PFQ65558:PFS65558 PPM65558:PPO65558 PZI65558:PZK65558 QJE65558:QJG65558 QTA65558:QTC65558 RCW65558:RCY65558 RMS65558:RMU65558 RWO65558:RWQ65558 SGK65558:SGM65558 SQG65558:SQI65558 TAC65558:TAE65558 TJY65558:TKA65558 TTU65558:TTW65558 UDQ65558:UDS65558 UNM65558:UNO65558 UXI65558:UXK65558 VHE65558:VHG65558 VRA65558:VRC65558 WAW65558:WAY65558 WKS65558:WKU65558 WUO65558:WUQ65558 D131094:F131094 IC131094:IE131094 RY131094:SA131094 ABU131094:ABW131094 ALQ131094:ALS131094 AVM131094:AVO131094 BFI131094:BFK131094 BPE131094:BPG131094 BZA131094:BZC131094 CIW131094:CIY131094 CSS131094:CSU131094 DCO131094:DCQ131094 DMK131094:DMM131094 DWG131094:DWI131094 EGC131094:EGE131094 EPY131094:EQA131094 EZU131094:EZW131094 FJQ131094:FJS131094 FTM131094:FTO131094 GDI131094:GDK131094 GNE131094:GNG131094 GXA131094:GXC131094 HGW131094:HGY131094 HQS131094:HQU131094 IAO131094:IAQ131094 IKK131094:IKM131094 IUG131094:IUI131094 JEC131094:JEE131094 JNY131094:JOA131094 JXU131094:JXW131094 KHQ131094:KHS131094 KRM131094:KRO131094 LBI131094:LBK131094 LLE131094:LLG131094 LVA131094:LVC131094 MEW131094:MEY131094 MOS131094:MOU131094 MYO131094:MYQ131094 NIK131094:NIM131094 NSG131094:NSI131094 OCC131094:OCE131094 OLY131094:OMA131094 OVU131094:OVW131094 PFQ131094:PFS131094 PPM131094:PPO131094 PZI131094:PZK131094 QJE131094:QJG131094 QTA131094:QTC131094 RCW131094:RCY131094 RMS131094:RMU131094 RWO131094:RWQ131094 SGK131094:SGM131094 SQG131094:SQI131094 TAC131094:TAE131094 TJY131094:TKA131094 TTU131094:TTW131094 UDQ131094:UDS131094 UNM131094:UNO131094 UXI131094:UXK131094 VHE131094:VHG131094 VRA131094:VRC131094 WAW131094:WAY131094 WKS131094:WKU131094 WUO131094:WUQ131094 D196630:F196630 IC196630:IE196630 RY196630:SA196630 ABU196630:ABW196630 ALQ196630:ALS196630 AVM196630:AVO196630 BFI196630:BFK196630 BPE196630:BPG196630 BZA196630:BZC196630 CIW196630:CIY196630 CSS196630:CSU196630 DCO196630:DCQ196630 DMK196630:DMM196630 DWG196630:DWI196630 EGC196630:EGE196630 EPY196630:EQA196630 EZU196630:EZW196630 FJQ196630:FJS196630 FTM196630:FTO196630 GDI196630:GDK196630 GNE196630:GNG196630 GXA196630:GXC196630 HGW196630:HGY196630 HQS196630:HQU196630 IAO196630:IAQ196630 IKK196630:IKM196630 IUG196630:IUI196630 JEC196630:JEE196630 JNY196630:JOA196630 JXU196630:JXW196630 KHQ196630:KHS196630 KRM196630:KRO196630 LBI196630:LBK196630 LLE196630:LLG196630 LVA196630:LVC196630 MEW196630:MEY196630 MOS196630:MOU196630 MYO196630:MYQ196630 NIK196630:NIM196630 NSG196630:NSI196630 OCC196630:OCE196630 OLY196630:OMA196630 OVU196630:OVW196630 PFQ196630:PFS196630 PPM196630:PPO196630 PZI196630:PZK196630 QJE196630:QJG196630 QTA196630:QTC196630 RCW196630:RCY196630 RMS196630:RMU196630 RWO196630:RWQ196630 SGK196630:SGM196630 SQG196630:SQI196630 TAC196630:TAE196630 TJY196630:TKA196630 TTU196630:TTW196630 UDQ196630:UDS196630 UNM196630:UNO196630 UXI196630:UXK196630 VHE196630:VHG196630 VRA196630:VRC196630 WAW196630:WAY196630 WKS196630:WKU196630 WUO196630:WUQ196630 D262166:F262166 IC262166:IE262166 RY262166:SA262166 ABU262166:ABW262166 ALQ262166:ALS262166 AVM262166:AVO262166 BFI262166:BFK262166 BPE262166:BPG262166 BZA262166:BZC262166 CIW262166:CIY262166 CSS262166:CSU262166 DCO262166:DCQ262166 DMK262166:DMM262166 DWG262166:DWI262166 EGC262166:EGE262166 EPY262166:EQA262166 EZU262166:EZW262166 FJQ262166:FJS262166 FTM262166:FTO262166 GDI262166:GDK262166 GNE262166:GNG262166 GXA262166:GXC262166 HGW262166:HGY262166 HQS262166:HQU262166 IAO262166:IAQ262166 IKK262166:IKM262166 IUG262166:IUI262166 JEC262166:JEE262166 JNY262166:JOA262166 JXU262166:JXW262166 KHQ262166:KHS262166 KRM262166:KRO262166 LBI262166:LBK262166 LLE262166:LLG262166 LVA262166:LVC262166 MEW262166:MEY262166 MOS262166:MOU262166 MYO262166:MYQ262166 NIK262166:NIM262166 NSG262166:NSI262166 OCC262166:OCE262166 OLY262166:OMA262166 OVU262166:OVW262166 PFQ262166:PFS262166 PPM262166:PPO262166 PZI262166:PZK262166 QJE262166:QJG262166 QTA262166:QTC262166 RCW262166:RCY262166 RMS262166:RMU262166 RWO262166:RWQ262166 SGK262166:SGM262166 SQG262166:SQI262166 TAC262166:TAE262166 TJY262166:TKA262166 TTU262166:TTW262166 UDQ262166:UDS262166 UNM262166:UNO262166 UXI262166:UXK262166 VHE262166:VHG262166 VRA262166:VRC262166 WAW262166:WAY262166 WKS262166:WKU262166 WUO262166:WUQ262166 D327702:F327702 IC327702:IE327702 RY327702:SA327702 ABU327702:ABW327702 ALQ327702:ALS327702 AVM327702:AVO327702 BFI327702:BFK327702 BPE327702:BPG327702 BZA327702:BZC327702 CIW327702:CIY327702 CSS327702:CSU327702 DCO327702:DCQ327702 DMK327702:DMM327702 DWG327702:DWI327702 EGC327702:EGE327702 EPY327702:EQA327702 EZU327702:EZW327702 FJQ327702:FJS327702 FTM327702:FTO327702 GDI327702:GDK327702 GNE327702:GNG327702 GXA327702:GXC327702 HGW327702:HGY327702 HQS327702:HQU327702 IAO327702:IAQ327702 IKK327702:IKM327702 IUG327702:IUI327702 JEC327702:JEE327702 JNY327702:JOA327702 JXU327702:JXW327702 KHQ327702:KHS327702 KRM327702:KRO327702 LBI327702:LBK327702 LLE327702:LLG327702 LVA327702:LVC327702 MEW327702:MEY327702 MOS327702:MOU327702 MYO327702:MYQ327702 NIK327702:NIM327702 NSG327702:NSI327702 OCC327702:OCE327702 OLY327702:OMA327702 OVU327702:OVW327702 PFQ327702:PFS327702 PPM327702:PPO327702 PZI327702:PZK327702 QJE327702:QJG327702 QTA327702:QTC327702 RCW327702:RCY327702 RMS327702:RMU327702 RWO327702:RWQ327702 SGK327702:SGM327702 SQG327702:SQI327702 TAC327702:TAE327702 TJY327702:TKA327702 TTU327702:TTW327702 UDQ327702:UDS327702 UNM327702:UNO327702 UXI327702:UXK327702 VHE327702:VHG327702 VRA327702:VRC327702 WAW327702:WAY327702 WKS327702:WKU327702 WUO327702:WUQ327702 D393238:F393238 IC393238:IE393238 RY393238:SA393238 ABU393238:ABW393238 ALQ393238:ALS393238 AVM393238:AVO393238 BFI393238:BFK393238 BPE393238:BPG393238 BZA393238:BZC393238 CIW393238:CIY393238 CSS393238:CSU393238 DCO393238:DCQ393238 DMK393238:DMM393238 DWG393238:DWI393238 EGC393238:EGE393238 EPY393238:EQA393238 EZU393238:EZW393238 FJQ393238:FJS393238 FTM393238:FTO393238 GDI393238:GDK393238 GNE393238:GNG393238 GXA393238:GXC393238 HGW393238:HGY393238 HQS393238:HQU393238 IAO393238:IAQ393238 IKK393238:IKM393238 IUG393238:IUI393238 JEC393238:JEE393238 JNY393238:JOA393238 JXU393238:JXW393238 KHQ393238:KHS393238 KRM393238:KRO393238 LBI393238:LBK393238 LLE393238:LLG393238 LVA393238:LVC393238 MEW393238:MEY393238 MOS393238:MOU393238 MYO393238:MYQ393238 NIK393238:NIM393238 NSG393238:NSI393238 OCC393238:OCE393238 OLY393238:OMA393238 OVU393238:OVW393238 PFQ393238:PFS393238 PPM393238:PPO393238 PZI393238:PZK393238 QJE393238:QJG393238 QTA393238:QTC393238 RCW393238:RCY393238 RMS393238:RMU393238 RWO393238:RWQ393238 SGK393238:SGM393238 SQG393238:SQI393238 TAC393238:TAE393238 TJY393238:TKA393238 TTU393238:TTW393238 UDQ393238:UDS393238 UNM393238:UNO393238 UXI393238:UXK393238 VHE393238:VHG393238 VRA393238:VRC393238 WAW393238:WAY393238 WKS393238:WKU393238 WUO393238:WUQ393238 D458774:F458774 IC458774:IE458774 RY458774:SA458774 ABU458774:ABW458774 ALQ458774:ALS458774 AVM458774:AVO458774 BFI458774:BFK458774 BPE458774:BPG458774 BZA458774:BZC458774 CIW458774:CIY458774 CSS458774:CSU458774 DCO458774:DCQ458774 DMK458774:DMM458774 DWG458774:DWI458774 EGC458774:EGE458774 EPY458774:EQA458774 EZU458774:EZW458774 FJQ458774:FJS458774 FTM458774:FTO458774 GDI458774:GDK458774 GNE458774:GNG458774 GXA458774:GXC458774 HGW458774:HGY458774 HQS458774:HQU458774 IAO458774:IAQ458774 IKK458774:IKM458774 IUG458774:IUI458774 JEC458774:JEE458774 JNY458774:JOA458774 JXU458774:JXW458774 KHQ458774:KHS458774 KRM458774:KRO458774 LBI458774:LBK458774 LLE458774:LLG458774 LVA458774:LVC458774 MEW458774:MEY458774 MOS458774:MOU458774 MYO458774:MYQ458774 NIK458774:NIM458774 NSG458774:NSI458774 OCC458774:OCE458774 OLY458774:OMA458774 OVU458774:OVW458774 PFQ458774:PFS458774 PPM458774:PPO458774 PZI458774:PZK458774 QJE458774:QJG458774 QTA458774:QTC458774 RCW458774:RCY458774 RMS458774:RMU458774 RWO458774:RWQ458774 SGK458774:SGM458774 SQG458774:SQI458774 TAC458774:TAE458774 TJY458774:TKA458774 TTU458774:TTW458774 UDQ458774:UDS458774 UNM458774:UNO458774 UXI458774:UXK458774 VHE458774:VHG458774 VRA458774:VRC458774 WAW458774:WAY458774 WKS458774:WKU458774 WUO458774:WUQ458774 D524310:F524310 IC524310:IE524310 RY524310:SA524310 ABU524310:ABW524310 ALQ524310:ALS524310 AVM524310:AVO524310 BFI524310:BFK524310 BPE524310:BPG524310 BZA524310:BZC524310 CIW524310:CIY524310 CSS524310:CSU524310 DCO524310:DCQ524310 DMK524310:DMM524310 DWG524310:DWI524310 EGC524310:EGE524310 EPY524310:EQA524310 EZU524310:EZW524310 FJQ524310:FJS524310 FTM524310:FTO524310 GDI524310:GDK524310 GNE524310:GNG524310 GXA524310:GXC524310 HGW524310:HGY524310 HQS524310:HQU524310 IAO524310:IAQ524310 IKK524310:IKM524310 IUG524310:IUI524310 JEC524310:JEE524310 JNY524310:JOA524310 JXU524310:JXW524310 KHQ524310:KHS524310 KRM524310:KRO524310 LBI524310:LBK524310 LLE524310:LLG524310 LVA524310:LVC524310 MEW524310:MEY524310 MOS524310:MOU524310 MYO524310:MYQ524310 NIK524310:NIM524310 NSG524310:NSI524310 OCC524310:OCE524310 OLY524310:OMA524310 OVU524310:OVW524310 PFQ524310:PFS524310 PPM524310:PPO524310 PZI524310:PZK524310 QJE524310:QJG524310 QTA524310:QTC524310 RCW524310:RCY524310 RMS524310:RMU524310 RWO524310:RWQ524310 SGK524310:SGM524310 SQG524310:SQI524310 TAC524310:TAE524310 TJY524310:TKA524310 TTU524310:TTW524310 UDQ524310:UDS524310 UNM524310:UNO524310 UXI524310:UXK524310 VHE524310:VHG524310 VRA524310:VRC524310 WAW524310:WAY524310 WKS524310:WKU524310 WUO524310:WUQ524310 D589846:F589846 IC589846:IE589846 RY589846:SA589846 ABU589846:ABW589846 ALQ589846:ALS589846 AVM589846:AVO589846 BFI589846:BFK589846 BPE589846:BPG589846 BZA589846:BZC589846 CIW589846:CIY589846 CSS589846:CSU589846 DCO589846:DCQ589846 DMK589846:DMM589846 DWG589846:DWI589846 EGC589846:EGE589846 EPY589846:EQA589846 EZU589846:EZW589846 FJQ589846:FJS589846 FTM589846:FTO589846 GDI589846:GDK589846 GNE589846:GNG589846 GXA589846:GXC589846 HGW589846:HGY589846 HQS589846:HQU589846 IAO589846:IAQ589846 IKK589846:IKM589846 IUG589846:IUI589846 JEC589846:JEE589846 JNY589846:JOA589846 JXU589846:JXW589846 KHQ589846:KHS589846 KRM589846:KRO589846 LBI589846:LBK589846 LLE589846:LLG589846 LVA589846:LVC589846 MEW589846:MEY589846 MOS589846:MOU589846 MYO589846:MYQ589846 NIK589846:NIM589846 NSG589846:NSI589846 OCC589846:OCE589846 OLY589846:OMA589846 OVU589846:OVW589846 PFQ589846:PFS589846 PPM589846:PPO589846 PZI589846:PZK589846 QJE589846:QJG589846 QTA589846:QTC589846 RCW589846:RCY589846 RMS589846:RMU589846 RWO589846:RWQ589846 SGK589846:SGM589846 SQG589846:SQI589846 TAC589846:TAE589846 TJY589846:TKA589846 TTU589846:TTW589846 UDQ589846:UDS589846 UNM589846:UNO589846 UXI589846:UXK589846 VHE589846:VHG589846 VRA589846:VRC589846 WAW589846:WAY589846 WKS589846:WKU589846 WUO589846:WUQ589846 D655382:F655382 IC655382:IE655382 RY655382:SA655382 ABU655382:ABW655382 ALQ655382:ALS655382 AVM655382:AVO655382 BFI655382:BFK655382 BPE655382:BPG655382 BZA655382:BZC655382 CIW655382:CIY655382 CSS655382:CSU655382 DCO655382:DCQ655382 DMK655382:DMM655382 DWG655382:DWI655382 EGC655382:EGE655382 EPY655382:EQA655382 EZU655382:EZW655382 FJQ655382:FJS655382 FTM655382:FTO655382 GDI655382:GDK655382 GNE655382:GNG655382 GXA655382:GXC655382 HGW655382:HGY655382 HQS655382:HQU655382 IAO655382:IAQ655382 IKK655382:IKM655382 IUG655382:IUI655382 JEC655382:JEE655382 JNY655382:JOA655382 JXU655382:JXW655382 KHQ655382:KHS655382 KRM655382:KRO655382 LBI655382:LBK655382 LLE655382:LLG655382 LVA655382:LVC655382 MEW655382:MEY655382 MOS655382:MOU655382 MYO655382:MYQ655382 NIK655382:NIM655382 NSG655382:NSI655382 OCC655382:OCE655382 OLY655382:OMA655382 OVU655382:OVW655382 PFQ655382:PFS655382 PPM655382:PPO655382 PZI655382:PZK655382 QJE655382:QJG655382 QTA655382:QTC655382 RCW655382:RCY655382 RMS655382:RMU655382 RWO655382:RWQ655382 SGK655382:SGM655382 SQG655382:SQI655382 TAC655382:TAE655382 TJY655382:TKA655382 TTU655382:TTW655382 UDQ655382:UDS655382 UNM655382:UNO655382 UXI655382:UXK655382 VHE655382:VHG655382 VRA655382:VRC655382 WAW655382:WAY655382 WKS655382:WKU655382 WUO655382:WUQ655382 D720918:F720918 IC720918:IE720918 RY720918:SA720918 ABU720918:ABW720918 ALQ720918:ALS720918 AVM720918:AVO720918 BFI720918:BFK720918 BPE720918:BPG720918 BZA720918:BZC720918 CIW720918:CIY720918 CSS720918:CSU720918 DCO720918:DCQ720918 DMK720918:DMM720918 DWG720918:DWI720918 EGC720918:EGE720918 EPY720918:EQA720918 EZU720918:EZW720918 FJQ720918:FJS720918 FTM720918:FTO720918 GDI720918:GDK720918 GNE720918:GNG720918 GXA720918:GXC720918 HGW720918:HGY720918 HQS720918:HQU720918 IAO720918:IAQ720918 IKK720918:IKM720918 IUG720918:IUI720918 JEC720918:JEE720918 JNY720918:JOA720918 JXU720918:JXW720918 KHQ720918:KHS720918 KRM720918:KRO720918 LBI720918:LBK720918 LLE720918:LLG720918 LVA720918:LVC720918 MEW720918:MEY720918 MOS720918:MOU720918 MYO720918:MYQ720918 NIK720918:NIM720918 NSG720918:NSI720918 OCC720918:OCE720918 OLY720918:OMA720918 OVU720918:OVW720918 PFQ720918:PFS720918 PPM720918:PPO720918 PZI720918:PZK720918 QJE720918:QJG720918 QTA720918:QTC720918 RCW720918:RCY720918 RMS720918:RMU720918 RWO720918:RWQ720918 SGK720918:SGM720918 SQG720918:SQI720918 TAC720918:TAE720918 TJY720918:TKA720918 TTU720918:TTW720918 UDQ720918:UDS720918 UNM720918:UNO720918 UXI720918:UXK720918 VHE720918:VHG720918 VRA720918:VRC720918 WAW720918:WAY720918 WKS720918:WKU720918 WUO720918:WUQ720918 D786454:F786454 IC786454:IE786454 RY786454:SA786454 ABU786454:ABW786454 ALQ786454:ALS786454 AVM786454:AVO786454 BFI786454:BFK786454 BPE786454:BPG786454 BZA786454:BZC786454 CIW786454:CIY786454 CSS786454:CSU786454 DCO786454:DCQ786454 DMK786454:DMM786454 DWG786454:DWI786454 EGC786454:EGE786454 EPY786454:EQA786454 EZU786454:EZW786454 FJQ786454:FJS786454 FTM786454:FTO786454 GDI786454:GDK786454 GNE786454:GNG786454 GXA786454:GXC786454 HGW786454:HGY786454 HQS786454:HQU786454 IAO786454:IAQ786454 IKK786454:IKM786454 IUG786454:IUI786454 JEC786454:JEE786454 JNY786454:JOA786454 JXU786454:JXW786454 KHQ786454:KHS786454 KRM786454:KRO786454 LBI786454:LBK786454 LLE786454:LLG786454 LVA786454:LVC786454 MEW786454:MEY786454 MOS786454:MOU786454 MYO786454:MYQ786454 NIK786454:NIM786454 NSG786454:NSI786454 OCC786454:OCE786454 OLY786454:OMA786454 OVU786454:OVW786454 PFQ786454:PFS786454 PPM786454:PPO786454 PZI786454:PZK786454 QJE786454:QJG786454 QTA786454:QTC786454 RCW786454:RCY786454 RMS786454:RMU786454 RWO786454:RWQ786454 SGK786454:SGM786454 SQG786454:SQI786454 TAC786454:TAE786454 TJY786454:TKA786454 TTU786454:TTW786454 UDQ786454:UDS786454 UNM786454:UNO786454 UXI786454:UXK786454 VHE786454:VHG786454 VRA786454:VRC786454 WAW786454:WAY786454 WKS786454:WKU786454 WUO786454:WUQ786454 D851990:F851990 IC851990:IE851990 RY851990:SA851990 ABU851990:ABW851990 ALQ851990:ALS851990 AVM851990:AVO851990 BFI851990:BFK851990 BPE851990:BPG851990 BZA851990:BZC851990 CIW851990:CIY851990 CSS851990:CSU851990 DCO851990:DCQ851990 DMK851990:DMM851990 DWG851990:DWI851990 EGC851990:EGE851990 EPY851990:EQA851990 EZU851990:EZW851990 FJQ851990:FJS851990 FTM851990:FTO851990 GDI851990:GDK851990 GNE851990:GNG851990 GXA851990:GXC851990 HGW851990:HGY851990 HQS851990:HQU851990 IAO851990:IAQ851990 IKK851990:IKM851990 IUG851990:IUI851990 JEC851990:JEE851990 JNY851990:JOA851990 JXU851990:JXW851990 KHQ851990:KHS851990 KRM851990:KRO851990 LBI851990:LBK851990 LLE851990:LLG851990 LVA851990:LVC851990 MEW851990:MEY851990 MOS851990:MOU851990 MYO851990:MYQ851990 NIK851990:NIM851990 NSG851990:NSI851990 OCC851990:OCE851990 OLY851990:OMA851990 OVU851990:OVW851990 PFQ851990:PFS851990 PPM851990:PPO851990 PZI851990:PZK851990 QJE851990:QJG851990 QTA851990:QTC851990 RCW851990:RCY851990 RMS851990:RMU851990 RWO851990:RWQ851990 SGK851990:SGM851990 SQG851990:SQI851990 TAC851990:TAE851990 TJY851990:TKA851990 TTU851990:TTW851990 UDQ851990:UDS851990 UNM851990:UNO851990 UXI851990:UXK851990 VHE851990:VHG851990 VRA851990:VRC851990 WAW851990:WAY851990 WKS851990:WKU851990 WUO851990:WUQ851990 D917526:F917526 IC917526:IE917526 RY917526:SA917526 ABU917526:ABW917526 ALQ917526:ALS917526 AVM917526:AVO917526 BFI917526:BFK917526 BPE917526:BPG917526 BZA917526:BZC917526 CIW917526:CIY917526 CSS917526:CSU917526 DCO917526:DCQ917526 DMK917526:DMM917526 DWG917526:DWI917526 EGC917526:EGE917526 EPY917526:EQA917526 EZU917526:EZW917526 FJQ917526:FJS917526 FTM917526:FTO917526 GDI917526:GDK917526 GNE917526:GNG917526 GXA917526:GXC917526 HGW917526:HGY917526 HQS917526:HQU917526 IAO917526:IAQ917526 IKK917526:IKM917526 IUG917526:IUI917526 JEC917526:JEE917526 JNY917526:JOA917526 JXU917526:JXW917526 KHQ917526:KHS917526 KRM917526:KRO917526 LBI917526:LBK917526 LLE917526:LLG917526 LVA917526:LVC917526 MEW917526:MEY917526 MOS917526:MOU917526 MYO917526:MYQ917526 NIK917526:NIM917526 NSG917526:NSI917526 OCC917526:OCE917526 OLY917526:OMA917526 OVU917526:OVW917526 PFQ917526:PFS917526 PPM917526:PPO917526 PZI917526:PZK917526 QJE917526:QJG917526 QTA917526:QTC917526 RCW917526:RCY917526 RMS917526:RMU917526 RWO917526:RWQ917526 SGK917526:SGM917526 SQG917526:SQI917526 TAC917526:TAE917526 TJY917526:TKA917526 TTU917526:TTW917526 UDQ917526:UDS917526 UNM917526:UNO917526 UXI917526:UXK917526 VHE917526:VHG917526 VRA917526:VRC917526 WAW917526:WAY917526 WKS917526:WKU917526 WUO917526:WUQ917526 D983062:F983062 IC983062:IE983062 RY983062:SA983062 ABU983062:ABW983062 ALQ983062:ALS983062 AVM983062:AVO983062 BFI983062:BFK983062 BPE983062:BPG983062 BZA983062:BZC983062 CIW983062:CIY983062 CSS983062:CSU983062 DCO983062:DCQ983062 DMK983062:DMM983062 DWG983062:DWI983062 EGC983062:EGE983062 EPY983062:EQA983062 EZU983062:EZW983062 FJQ983062:FJS983062 FTM983062:FTO983062 GDI983062:GDK983062 GNE983062:GNG983062 GXA983062:GXC983062 HGW983062:HGY983062 HQS983062:HQU983062 IAO983062:IAQ983062 IKK983062:IKM983062 IUG983062:IUI983062 JEC983062:JEE983062 JNY983062:JOA983062 JXU983062:JXW983062 KHQ983062:KHS983062 KRM983062:KRO983062 LBI983062:LBK983062 LLE983062:LLG983062 LVA983062:LVC983062 MEW983062:MEY983062 MOS983062:MOU983062 MYO983062:MYQ983062 NIK983062:NIM983062 NSG983062:NSI983062 OCC983062:OCE983062 OLY983062:OMA983062 OVU983062:OVW983062 PFQ983062:PFS983062 PPM983062:PPO983062 PZI983062:PZK983062 QJE983062:QJG983062 QTA983062:QTC983062 RCW983062:RCY983062 RMS983062:RMU983062 RWO983062:RWQ983062 SGK983062:SGM983062 SQG983062:SQI983062 TAC983062:TAE983062 TJY983062:TKA983062 TTU983062:TTW983062 UDQ983062:UDS983062 UNM983062:UNO983062 UXI983062:UXK983062 VHE983062:VHG983062 VRA983062:VRC983062 WAW983062:WAY983062 WKS983062:WKU983062 WUO983062:WUQ983062 WUO15:WUQ15 WKS15:WKU15 WAW15:WAY15 VRA15:VRC15 VHE15:VHG15 UXI15:UXK15 UNM15:UNO15 UDQ15:UDS15 TTU15:TTW15 TJY15:TKA15 TAC15:TAE15 SQG15:SQI15 SGK15:SGM15 RWO15:RWQ15 RMS15:RMU15 RCW15:RCY15 QTA15:QTC15 QJE15:QJG15 PZI15:PZK15 PPM15:PPO15 PFQ15:PFS15 OVU15:OVW15 OLY15:OMA15 OCC15:OCE15 NSG15:NSI15 NIK15:NIM15 MYO15:MYQ15 MOS15:MOU15 MEW15:MEY15 LVA15:LVC15 LLE15:LLG15 LBI15:LBK15 KRM15:KRO15 KHQ15:KHS15 JXU15:JXW15 JNY15:JOA15 JEC15:JEE15 IUG15:IUI15 IKK15:IKM15 IAO15:IAQ15 HQS15:HQU15 HGW15:HGY15 GXA15:GXC15 GNE15:GNG15 GDI15:GDK15 FTM15:FTO15 FJQ15:FJS15 EZU15:EZW15 EPY15:EQA15 EGC15:EGE15 DWG15:DWI15 DMK15:DMM15 DCO15:DCQ15 CSS15:CSU15 CIW15:CIY15 BZA15:BZC15 BPE15:BPG15 BFI15:BFK15 AVM15:AVO15 ALQ15:ALS15 ABU15:ABW15 RY15:SA15 IC15:IE15 D15:F15" xr:uid="{00000000-0002-0000-0700-000002000000}"/>
  </dataValidations>
  <pageMargins left="0.70866141732283472" right="0.70866141732283472" top="0.74803149606299213" bottom="0.74803149606299213" header="0.31496062992125984" footer="0.31496062992125984"/>
  <pageSetup paperSize="9" scale="30" fitToHeight="0" orientation="landscape" r:id="rId1"/>
  <rowBreaks count="1" manualBreakCount="1">
    <brk id="69" min="1" max="39" man="1"/>
  </rowBreaks>
  <ignoredErrors>
    <ignoredError sqref="C14 F106:F107 E53:F53 F25:F27 F58:F60 F57 E55:F55 E54 F56" unlockedFormula="1"/>
    <ignoredError sqref="F73:F79" evalErro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060D0-836A-4234-A200-812718F9ECC0}">
  <sheetPr>
    <tabColor theme="0" tint="-0.34998626667073579"/>
  </sheetPr>
  <dimension ref="A1:N143"/>
  <sheetViews>
    <sheetView showGridLines="0" zoomScaleNormal="100" zoomScaleSheetLayoutView="145" workbookViewId="0">
      <selection activeCell="D18" sqref="D18:F18"/>
    </sheetView>
  </sheetViews>
  <sheetFormatPr defaultColWidth="9.140625" defaultRowHeight="12.75" x14ac:dyDescent="0.2"/>
  <cols>
    <col min="1" max="1" width="1.85546875" style="70" customWidth="1"/>
    <col min="2" max="2" width="12.5703125" style="70" customWidth="1"/>
    <col min="3" max="3" width="49.5703125" style="70" customWidth="1"/>
    <col min="4" max="4" width="28" style="70" customWidth="1"/>
    <col min="5" max="5" width="16.85546875" style="71" customWidth="1"/>
    <col min="6" max="6" width="19.85546875" style="72" customWidth="1"/>
    <col min="7" max="7" width="1.42578125" style="70" customWidth="1"/>
    <col min="8" max="16384" width="9.140625" style="70"/>
  </cols>
  <sheetData>
    <row r="1" spans="1:14" ht="6.75" customHeight="1" x14ac:dyDescent="0.25">
      <c r="H1" s="192"/>
      <c r="I1" s="192"/>
      <c r="J1" s="192"/>
      <c r="K1" s="192"/>
      <c r="L1" s="192"/>
      <c r="M1" s="192"/>
      <c r="N1" s="137"/>
    </row>
    <row r="2" spans="1:14" ht="29.25" customHeight="1" x14ac:dyDescent="0.2">
      <c r="B2" s="422" t="s">
        <v>84</v>
      </c>
      <c r="C2" s="423"/>
      <c r="D2" s="423"/>
      <c r="E2" s="423"/>
      <c r="F2" s="424"/>
      <c r="H2" s="193"/>
      <c r="I2" s="193"/>
      <c r="J2" s="193"/>
      <c r="K2" s="193"/>
      <c r="L2" s="193"/>
      <c r="M2" s="193"/>
      <c r="N2" s="193"/>
    </row>
    <row r="3" spans="1:14" ht="7.5" customHeight="1" x14ac:dyDescent="0.25">
      <c r="H3" s="192"/>
      <c r="I3" s="192"/>
      <c r="J3" s="192"/>
      <c r="K3" s="192"/>
      <c r="L3" s="192"/>
      <c r="M3" s="192"/>
      <c r="N3" s="137"/>
    </row>
    <row r="4" spans="1:14" s="137" customFormat="1" ht="27.75" customHeight="1" x14ac:dyDescent="0.25">
      <c r="A4" s="441" t="s">
        <v>85</v>
      </c>
      <c r="B4" s="441"/>
      <c r="C4" s="441"/>
      <c r="D4" s="441"/>
      <c r="E4" s="441"/>
      <c r="F4" s="441"/>
    </row>
    <row r="5" spans="1:14" s="137" customFormat="1" ht="21" customHeight="1" x14ac:dyDescent="0.25">
      <c r="A5" s="32"/>
      <c r="B5" s="444" t="s">
        <v>86</v>
      </c>
      <c r="C5" s="444"/>
      <c r="D5" s="444"/>
      <c r="E5" s="444"/>
      <c r="F5" s="444"/>
    </row>
    <row r="6" spans="1:14" s="137" customFormat="1" ht="18" customHeight="1" x14ac:dyDescent="0.25">
      <c r="A6" s="32"/>
      <c r="B6" s="445" t="s">
        <v>87</v>
      </c>
      <c r="C6" s="446"/>
      <c r="D6" s="33" t="s">
        <v>88</v>
      </c>
      <c r="E6" s="33" t="s">
        <v>89</v>
      </c>
      <c r="F6" s="34" t="s">
        <v>90</v>
      </c>
    </row>
    <row r="7" spans="1:14" s="137" customFormat="1" ht="18" customHeight="1" x14ac:dyDescent="0.25">
      <c r="A7" s="32"/>
      <c r="B7" s="429"/>
      <c r="C7" s="429"/>
      <c r="D7" s="35"/>
      <c r="E7" s="36"/>
      <c r="F7" s="37"/>
    </row>
    <row r="8" spans="1:14" s="137" customFormat="1" ht="15" x14ac:dyDescent="0.25">
      <c r="A8" s="32"/>
      <c r="B8" s="38" t="s">
        <v>91</v>
      </c>
      <c r="C8" s="38"/>
      <c r="D8" s="38" t="s">
        <v>92</v>
      </c>
      <c r="E8" s="39"/>
      <c r="F8" s="40" t="s">
        <v>93</v>
      </c>
    </row>
    <row r="9" spans="1:14" s="137" customFormat="1" ht="15" x14ac:dyDescent="0.25">
      <c r="A9" s="32"/>
      <c r="B9" s="390" t="s">
        <v>210</v>
      </c>
      <c r="C9" s="390"/>
      <c r="D9" s="41" t="s">
        <v>94</v>
      </c>
      <c r="E9" s="42"/>
      <c r="F9" s="43" t="s">
        <v>95</v>
      </c>
    </row>
    <row r="10" spans="1:14" s="137" customFormat="1" ht="15" x14ac:dyDescent="0.25">
      <c r="A10" s="32"/>
      <c r="B10" s="442" t="s">
        <v>96</v>
      </c>
      <c r="C10" s="442"/>
      <c r="D10" s="44" t="s">
        <v>97</v>
      </c>
      <c r="E10" s="443" t="s">
        <v>98</v>
      </c>
      <c r="F10" s="443"/>
    </row>
    <row r="11" spans="1:14" s="137" customFormat="1" ht="15" x14ac:dyDescent="0.25">
      <c r="A11" s="32"/>
      <c r="B11" s="440" t="s">
        <v>541</v>
      </c>
      <c r="C11" s="440"/>
      <c r="D11" s="45"/>
      <c r="E11" s="396"/>
      <c r="F11" s="396"/>
    </row>
    <row r="12" spans="1:14" s="137" customFormat="1" ht="16.5" thickBot="1" x14ac:dyDescent="0.3">
      <c r="A12" s="32"/>
      <c r="B12" s="439" t="s">
        <v>99</v>
      </c>
      <c r="C12" s="439"/>
      <c r="D12" s="439"/>
      <c r="E12" s="439"/>
      <c r="F12" s="439"/>
    </row>
    <row r="13" spans="1:14" s="137" customFormat="1" ht="15.75" thickBot="1" x14ac:dyDescent="0.3">
      <c r="A13" s="32"/>
      <c r="B13" s="46" t="s">
        <v>100</v>
      </c>
      <c r="C13" s="46"/>
      <c r="D13" s="46" t="s">
        <v>101</v>
      </c>
      <c r="E13" s="47"/>
      <c r="F13" s="48" t="s">
        <v>102</v>
      </c>
    </row>
    <row r="14" spans="1:14" s="137" customFormat="1" ht="15" x14ac:dyDescent="0.25">
      <c r="A14" s="32"/>
      <c r="B14" s="49"/>
      <c r="C14" s="50" t="str">
        <f>RESUMO!E7</f>
        <v>44 hs (Segunda a Sexta)</v>
      </c>
      <c r="D14" s="436" t="s">
        <v>240</v>
      </c>
      <c r="E14" s="437"/>
      <c r="F14" s="438"/>
    </row>
    <row r="15" spans="1:14" s="137" customFormat="1" ht="15.75" thickBot="1" x14ac:dyDescent="0.3">
      <c r="A15" s="32"/>
      <c r="B15" s="51"/>
      <c r="C15" s="52" t="s">
        <v>103</v>
      </c>
      <c r="D15" s="385"/>
      <c r="E15" s="386"/>
      <c r="F15" s="386"/>
    </row>
    <row r="16" spans="1:14" s="137" customFormat="1" ht="15" x14ac:dyDescent="0.25">
      <c r="A16" s="32"/>
      <c r="B16" s="53"/>
      <c r="C16" s="333">
        <f>Supervisor!C16</f>
        <v>0</v>
      </c>
      <c r="D16" s="436" t="s">
        <v>241</v>
      </c>
      <c r="E16" s="437"/>
      <c r="F16" s="438"/>
    </row>
    <row r="17" spans="1:6" s="137" customFormat="1" ht="15.75" thickBot="1" x14ac:dyDescent="0.3">
      <c r="A17" s="32"/>
      <c r="B17" s="51"/>
      <c r="C17" s="52" t="s">
        <v>104</v>
      </c>
      <c r="D17" s="404" t="s">
        <v>537</v>
      </c>
      <c r="E17" s="405"/>
      <c r="F17" s="405"/>
    </row>
    <row r="18" spans="1:6" s="137" customFormat="1" ht="15" x14ac:dyDescent="0.25">
      <c r="A18" s="32"/>
      <c r="B18" s="53"/>
      <c r="C18" s="180" t="s">
        <v>537</v>
      </c>
      <c r="D18" s="436" t="s">
        <v>242</v>
      </c>
      <c r="E18" s="437"/>
      <c r="F18" s="438"/>
    </row>
    <row r="19" spans="1:6" s="137" customFormat="1" ht="15.75" thickBot="1" x14ac:dyDescent="0.3">
      <c r="A19" s="32"/>
      <c r="B19" s="54"/>
      <c r="C19" s="55" t="s">
        <v>105</v>
      </c>
      <c r="D19" s="398">
        <f>Supervisor!D19</f>
        <v>0</v>
      </c>
      <c r="E19" s="399"/>
      <c r="F19" s="399"/>
    </row>
    <row r="20" spans="1:6" s="137" customFormat="1" ht="15" x14ac:dyDescent="0.25">
      <c r="A20" s="32"/>
      <c r="B20" s="56" t="s">
        <v>106</v>
      </c>
      <c r="C20" s="56"/>
      <c r="D20" s="436" t="s">
        <v>107</v>
      </c>
      <c r="E20" s="437"/>
      <c r="F20" s="438"/>
    </row>
    <row r="21" spans="1:6" s="137" customFormat="1" ht="15.75" thickBot="1" x14ac:dyDescent="0.3">
      <c r="A21" s="32"/>
      <c r="B21" s="400">
        <f>'Legenda Postos de Trabalho'!G4</f>
        <v>0</v>
      </c>
      <c r="C21" s="401"/>
      <c r="D21" s="400">
        <f>'Legenda Postos de Trabalho'!H6</f>
        <v>0</v>
      </c>
      <c r="E21" s="402"/>
      <c r="F21" s="401"/>
    </row>
    <row r="22" spans="1:6" x14ac:dyDescent="0.2">
      <c r="B22" s="84"/>
      <c r="C22" s="84"/>
      <c r="D22" s="84"/>
    </row>
    <row r="23" spans="1:6" x14ac:dyDescent="0.2">
      <c r="B23" s="433" t="s">
        <v>108</v>
      </c>
      <c r="C23" s="433"/>
      <c r="D23" s="433"/>
      <c r="E23" s="433"/>
      <c r="F23" s="433"/>
    </row>
    <row r="24" spans="1:6" ht="32.25" customHeight="1" x14ac:dyDescent="0.2">
      <c r="B24" s="85">
        <v>1</v>
      </c>
      <c r="C24" s="86" t="s">
        <v>109</v>
      </c>
      <c r="D24" s="87"/>
      <c r="E24" s="85" t="s">
        <v>7</v>
      </c>
      <c r="F24" s="88" t="s">
        <v>110</v>
      </c>
    </row>
    <row r="25" spans="1:6" x14ac:dyDescent="0.2">
      <c r="B25" s="85" t="s">
        <v>8</v>
      </c>
      <c r="C25" s="89" t="s">
        <v>111</v>
      </c>
      <c r="D25" s="90"/>
      <c r="E25" s="302" t="s">
        <v>527</v>
      </c>
      <c r="F25" s="301">
        <f>D21</f>
        <v>0</v>
      </c>
    </row>
    <row r="26" spans="1:6" ht="15" customHeight="1" x14ac:dyDescent="0.25">
      <c r="B26" s="85" t="s">
        <v>9</v>
      </c>
      <c r="C26" s="89" t="s">
        <v>112</v>
      </c>
      <c r="D26" s="90"/>
      <c r="E26" s="303">
        <v>0</v>
      </c>
      <c r="F26" s="301">
        <v>0</v>
      </c>
    </row>
    <row r="27" spans="1:6" ht="15" customHeight="1" x14ac:dyDescent="0.25">
      <c r="B27" s="85" t="s">
        <v>11</v>
      </c>
      <c r="C27" s="89" t="s">
        <v>113</v>
      </c>
      <c r="D27" s="90"/>
      <c r="E27" s="303">
        <v>0.4</v>
      </c>
      <c r="F27" s="301">
        <f>+E27*B21</f>
        <v>0</v>
      </c>
    </row>
    <row r="28" spans="1:6" ht="15" x14ac:dyDescent="0.25">
      <c r="B28" s="85" t="s">
        <v>23</v>
      </c>
      <c r="C28" s="89" t="s">
        <v>114</v>
      </c>
      <c r="D28" s="90"/>
      <c r="E28" s="303">
        <v>0</v>
      </c>
      <c r="F28" s="301">
        <v>0</v>
      </c>
    </row>
    <row r="29" spans="1:6" ht="15" x14ac:dyDescent="0.25">
      <c r="B29" s="85" t="s">
        <v>26</v>
      </c>
      <c r="C29" s="89" t="s">
        <v>115</v>
      </c>
      <c r="D29" s="90"/>
      <c r="E29" s="303">
        <v>0</v>
      </c>
      <c r="F29" s="301">
        <v>0</v>
      </c>
    </row>
    <row r="30" spans="1:6" ht="15" x14ac:dyDescent="0.25">
      <c r="B30" s="85" t="s">
        <v>29</v>
      </c>
      <c r="C30" s="91" t="s">
        <v>116</v>
      </c>
      <c r="D30" s="90"/>
      <c r="E30" s="303">
        <v>0</v>
      </c>
      <c r="F30" s="301">
        <v>0</v>
      </c>
    </row>
    <row r="31" spans="1:6" ht="15" x14ac:dyDescent="0.25">
      <c r="B31" s="85"/>
      <c r="C31" s="89"/>
      <c r="D31" s="90"/>
      <c r="E31" s="138"/>
      <c r="F31" s="93"/>
    </row>
    <row r="32" spans="1:6" ht="15" x14ac:dyDescent="0.25">
      <c r="B32" s="406" t="s">
        <v>117</v>
      </c>
      <c r="C32" s="407"/>
      <c r="D32" s="410"/>
      <c r="E32" s="139"/>
      <c r="F32" s="88">
        <f>SUM(F25:F31)</f>
        <v>0</v>
      </c>
    </row>
    <row r="33" spans="2:6" x14ac:dyDescent="0.2">
      <c r="B33" s="95"/>
      <c r="C33" s="95"/>
      <c r="D33" s="95"/>
      <c r="E33" s="95"/>
      <c r="F33" s="96"/>
    </row>
    <row r="34" spans="2:6" x14ac:dyDescent="0.2">
      <c r="B34" s="433" t="s">
        <v>1</v>
      </c>
      <c r="C34" s="433"/>
      <c r="D34" s="433"/>
      <c r="E34" s="433"/>
      <c r="F34" s="433"/>
    </row>
    <row r="35" spans="2:6" x14ac:dyDescent="0.2">
      <c r="B35" s="406" t="s">
        <v>6</v>
      </c>
      <c r="C35" s="407"/>
      <c r="D35" s="410"/>
      <c r="E35" s="85" t="s">
        <v>7</v>
      </c>
      <c r="F35" s="88" t="s">
        <v>110</v>
      </c>
    </row>
    <row r="36" spans="2:6" x14ac:dyDescent="0.2">
      <c r="B36" s="85" t="s">
        <v>8</v>
      </c>
      <c r="C36" s="89" t="s">
        <v>243</v>
      </c>
      <c r="D36" s="90"/>
      <c r="E36" s="97">
        <f>'Encargos_Rescisão_Prof Ausente'!$D$5</f>
        <v>0</v>
      </c>
      <c r="F36" s="61">
        <f>$F$32*E36</f>
        <v>0</v>
      </c>
    </row>
    <row r="37" spans="2:6" x14ac:dyDescent="0.2">
      <c r="B37" s="85" t="s">
        <v>9</v>
      </c>
      <c r="C37" s="89" t="s">
        <v>10</v>
      </c>
      <c r="D37" s="90"/>
      <c r="E37" s="97">
        <f>'Encargos_Rescisão_Prof Ausente'!$D$6</f>
        <v>0</v>
      </c>
      <c r="F37" s="61">
        <f>$F$32*E37</f>
        <v>0</v>
      </c>
    </row>
    <row r="38" spans="2:6" ht="26.25" customHeight="1" x14ac:dyDescent="0.2">
      <c r="B38" s="57" t="s">
        <v>11</v>
      </c>
      <c r="C38" s="434" t="s">
        <v>12</v>
      </c>
      <c r="D38" s="435"/>
      <c r="E38" s="97">
        <f>'Encargos_Rescisão_Prof Ausente'!$D$7</f>
        <v>0</v>
      </c>
      <c r="F38" s="61">
        <f>$F$32*E38</f>
        <v>0</v>
      </c>
    </row>
    <row r="39" spans="2:6" x14ac:dyDescent="0.2">
      <c r="B39" s="406" t="s">
        <v>15</v>
      </c>
      <c r="C39" s="407"/>
      <c r="D39" s="410"/>
      <c r="E39" s="98"/>
      <c r="F39" s="88">
        <f>SUM(F36:F38)</f>
        <v>0</v>
      </c>
    </row>
    <row r="40" spans="2:6" x14ac:dyDescent="0.2">
      <c r="B40" s="413"/>
      <c r="C40" s="413"/>
      <c r="D40" s="413"/>
      <c r="E40" s="413"/>
      <c r="F40" s="413"/>
    </row>
    <row r="41" spans="2:6" x14ac:dyDescent="0.2">
      <c r="B41" s="387" t="s">
        <v>16</v>
      </c>
      <c r="C41" s="388"/>
      <c r="D41" s="389"/>
      <c r="E41" s="85" t="s">
        <v>7</v>
      </c>
      <c r="F41" s="88" t="s">
        <v>110</v>
      </c>
    </row>
    <row r="42" spans="2:6" x14ac:dyDescent="0.2">
      <c r="B42" s="85" t="s">
        <v>8</v>
      </c>
      <c r="C42" s="89" t="s">
        <v>17</v>
      </c>
      <c r="D42" s="90"/>
      <c r="E42" s="99">
        <f>'Encargos_Rescisão_Prof Ausente'!$D$11</f>
        <v>0</v>
      </c>
      <c r="F42" s="100">
        <f t="shared" ref="F42:F49" si="0">E42*$F$32</f>
        <v>0</v>
      </c>
    </row>
    <row r="43" spans="2:6" x14ac:dyDescent="0.2">
      <c r="B43" s="85" t="s">
        <v>9</v>
      </c>
      <c r="C43" s="89" t="s">
        <v>19</v>
      </c>
      <c r="D43" s="90"/>
      <c r="E43" s="99">
        <f>'Encargos_Rescisão_Prof Ausente'!$D$12</f>
        <v>0</v>
      </c>
      <c r="F43" s="100">
        <f t="shared" si="0"/>
        <v>0</v>
      </c>
    </row>
    <row r="44" spans="2:6" x14ac:dyDescent="0.2">
      <c r="B44" s="85" t="s">
        <v>11</v>
      </c>
      <c r="C44" s="89" t="s">
        <v>21</v>
      </c>
      <c r="D44" s="90"/>
      <c r="E44" s="99">
        <f>'Encargos_Rescisão_Prof Ausente'!$D$13</f>
        <v>0</v>
      </c>
      <c r="F44" s="100">
        <f t="shared" si="0"/>
        <v>0</v>
      </c>
    </row>
    <row r="45" spans="2:6" x14ac:dyDescent="0.2">
      <c r="B45" s="85" t="s">
        <v>23</v>
      </c>
      <c r="C45" s="89" t="s">
        <v>24</v>
      </c>
      <c r="D45" s="90"/>
      <c r="E45" s="99">
        <f>'Encargos_Rescisão_Prof Ausente'!$D$14</f>
        <v>0</v>
      </c>
      <c r="F45" s="100">
        <f t="shared" si="0"/>
        <v>0</v>
      </c>
    </row>
    <row r="46" spans="2:6" x14ac:dyDescent="0.2">
      <c r="B46" s="85" t="s">
        <v>26</v>
      </c>
      <c r="C46" s="89" t="s">
        <v>27</v>
      </c>
      <c r="D46" s="90"/>
      <c r="E46" s="99">
        <f>'Encargos_Rescisão_Prof Ausente'!$D$15</f>
        <v>0</v>
      </c>
      <c r="F46" s="100">
        <f t="shared" si="0"/>
        <v>0</v>
      </c>
    </row>
    <row r="47" spans="2:6" x14ac:dyDescent="0.2">
      <c r="B47" s="85" t="s">
        <v>29</v>
      </c>
      <c r="C47" s="89" t="s">
        <v>30</v>
      </c>
      <c r="D47" s="90"/>
      <c r="E47" s="99">
        <f>'Encargos_Rescisão_Prof Ausente'!$D$16</f>
        <v>0</v>
      </c>
      <c r="F47" s="100">
        <f t="shared" si="0"/>
        <v>0</v>
      </c>
    </row>
    <row r="48" spans="2:6" x14ac:dyDescent="0.2">
      <c r="B48" s="85" t="s">
        <v>32</v>
      </c>
      <c r="C48" s="89" t="s">
        <v>33</v>
      </c>
      <c r="D48" s="90"/>
      <c r="E48" s="99">
        <f>'Encargos_Rescisão_Prof Ausente'!$D$17</f>
        <v>0</v>
      </c>
      <c r="F48" s="100">
        <f t="shared" si="0"/>
        <v>0</v>
      </c>
    </row>
    <row r="49" spans="2:6" x14ac:dyDescent="0.2">
      <c r="B49" s="85" t="s">
        <v>35</v>
      </c>
      <c r="C49" s="89" t="s">
        <v>36</v>
      </c>
      <c r="D49" s="90"/>
      <c r="E49" s="99">
        <f>'Encargos_Rescisão_Prof Ausente'!$D$18</f>
        <v>0</v>
      </c>
      <c r="F49" s="100">
        <f t="shared" si="0"/>
        <v>0</v>
      </c>
    </row>
    <row r="50" spans="2:6" x14ac:dyDescent="0.2">
      <c r="B50" s="406" t="s">
        <v>38</v>
      </c>
      <c r="C50" s="407"/>
      <c r="D50" s="410"/>
      <c r="E50" s="101">
        <f>SUM(E42:E49)</f>
        <v>0</v>
      </c>
      <c r="F50" s="88">
        <f>SUM(F42:F49)</f>
        <v>0</v>
      </c>
    </row>
    <row r="51" spans="2:6" x14ac:dyDescent="0.2">
      <c r="B51" s="430"/>
      <c r="C51" s="431"/>
      <c r="D51" s="431"/>
      <c r="E51" s="431"/>
      <c r="F51" s="432"/>
    </row>
    <row r="52" spans="2:6" x14ac:dyDescent="0.2">
      <c r="B52" s="387" t="s">
        <v>118</v>
      </c>
      <c r="C52" s="388"/>
      <c r="D52" s="389"/>
      <c r="E52" s="98" t="s">
        <v>119</v>
      </c>
      <c r="F52" s="88" t="s">
        <v>110</v>
      </c>
    </row>
    <row r="53" spans="2:6" ht="13.5" customHeight="1" x14ac:dyDescent="0.2">
      <c r="B53" s="85" t="s">
        <v>8</v>
      </c>
      <c r="C53" s="89" t="s">
        <v>120</v>
      </c>
      <c r="D53" s="90"/>
      <c r="E53" s="300">
        <f>+'Legenda Postos de Trabalho'!C10</f>
        <v>0</v>
      </c>
      <c r="F53" s="301">
        <f>IF((E53*4*22)-(F25*6%)&lt;0,0,(E53*4*22)-(F25*6%))</f>
        <v>0</v>
      </c>
    </row>
    <row r="54" spans="2:6" ht="13.5" customHeight="1" x14ac:dyDescent="0.2">
      <c r="B54" s="85" t="s">
        <v>9</v>
      </c>
      <c r="C54" s="89" t="s">
        <v>121</v>
      </c>
      <c r="D54" s="90"/>
      <c r="E54" s="300">
        <f>+'Legenda Postos de Trabalho'!C11</f>
        <v>0</v>
      </c>
      <c r="F54" s="301">
        <f>(E54*22)*(1-15%)</f>
        <v>0</v>
      </c>
    </row>
    <row r="55" spans="2:6" x14ac:dyDescent="0.2">
      <c r="B55" s="85" t="s">
        <v>11</v>
      </c>
      <c r="C55" s="89" t="s">
        <v>122</v>
      </c>
      <c r="D55" s="90"/>
      <c r="E55" s="300">
        <v>0</v>
      </c>
      <c r="F55" s="301">
        <v>0</v>
      </c>
    </row>
    <row r="56" spans="2:6" x14ac:dyDescent="0.2">
      <c r="B56" s="85" t="s">
        <v>23</v>
      </c>
      <c r="C56" s="91" t="s">
        <v>278</v>
      </c>
      <c r="D56" s="90"/>
      <c r="E56" s="300"/>
      <c r="F56" s="301">
        <f>E56*22</f>
        <v>0</v>
      </c>
    </row>
    <row r="57" spans="2:6" x14ac:dyDescent="0.2">
      <c r="B57" s="85" t="s">
        <v>26</v>
      </c>
      <c r="C57" s="91" t="s">
        <v>300</v>
      </c>
      <c r="D57" s="90"/>
      <c r="E57" s="300"/>
      <c r="F57" s="301">
        <f>+E57</f>
        <v>0</v>
      </c>
    </row>
    <row r="58" spans="2:6" x14ac:dyDescent="0.2">
      <c r="B58" s="85" t="s">
        <v>29</v>
      </c>
      <c r="C58" s="411" t="str">
        <f>'Legenda Postos de Trabalho'!B11</f>
        <v>Valor Unitário de Vale Refeição Mensal</v>
      </c>
      <c r="D58" s="412"/>
      <c r="E58" s="300"/>
      <c r="F58" s="301">
        <f>E58/12</f>
        <v>0</v>
      </c>
    </row>
    <row r="59" spans="2:6" x14ac:dyDescent="0.2">
      <c r="B59" s="85" t="s">
        <v>32</v>
      </c>
      <c r="C59" s="411" t="str">
        <f>'Legenda Postos de Trabalho'!B12</f>
        <v>Valor Unitário de Vale Refeição Férias (1/12 mês)</v>
      </c>
      <c r="D59" s="412"/>
      <c r="E59" s="300"/>
      <c r="F59" s="301">
        <f>E59/12</f>
        <v>0</v>
      </c>
    </row>
    <row r="60" spans="2:6" x14ac:dyDescent="0.2">
      <c r="B60" s="86" t="s">
        <v>35</v>
      </c>
      <c r="C60" s="411" t="str">
        <f>'Legenda Postos de Trabalho'!B13</f>
        <v>Valor Unitário de Gratificação Natalina (1/12 mês)</v>
      </c>
      <c r="D60" s="412"/>
      <c r="E60" s="300"/>
      <c r="F60" s="301">
        <f>E60*0.8</f>
        <v>0</v>
      </c>
    </row>
    <row r="61" spans="2:6" x14ac:dyDescent="0.2">
      <c r="B61" s="86" t="s">
        <v>35</v>
      </c>
      <c r="C61" s="411" t="str">
        <f>'Legenda Postos de Trabalho'!B15</f>
        <v>CESTA BÁSICA OU AUXÍLIO ALIMENTAÇÃO</v>
      </c>
      <c r="D61" s="412"/>
      <c r="E61" s="300">
        <f>+'Legenda Postos de Trabalho'!C15</f>
        <v>0</v>
      </c>
      <c r="F61" s="301">
        <f>E61*(1-15%)</f>
        <v>0</v>
      </c>
    </row>
    <row r="62" spans="2:6" x14ac:dyDescent="0.2">
      <c r="B62" s="406" t="s">
        <v>123</v>
      </c>
      <c r="C62" s="407"/>
      <c r="D62" s="407"/>
      <c r="E62" s="102"/>
      <c r="F62" s="88">
        <f>SUM(F53:F61)</f>
        <v>0</v>
      </c>
    </row>
    <row r="63" spans="2:6" x14ac:dyDescent="0.2">
      <c r="B63" s="103"/>
      <c r="C63" s="103"/>
      <c r="D63" s="103"/>
      <c r="E63" s="104"/>
      <c r="F63" s="105"/>
    </row>
    <row r="64" spans="2:6" x14ac:dyDescent="0.2">
      <c r="B64" s="106" t="s">
        <v>124</v>
      </c>
      <c r="C64" s="107"/>
      <c r="D64" s="107"/>
      <c r="E64" s="108"/>
      <c r="F64" s="109"/>
    </row>
    <row r="65" spans="2:6" x14ac:dyDescent="0.2">
      <c r="B65" s="406" t="s">
        <v>125</v>
      </c>
      <c r="C65" s="407"/>
      <c r="D65" s="407"/>
      <c r="E65" s="410"/>
      <c r="F65" s="88" t="s">
        <v>110</v>
      </c>
    </row>
    <row r="66" spans="2:6" x14ac:dyDescent="0.2">
      <c r="B66" s="85" t="s">
        <v>126</v>
      </c>
      <c r="C66" s="89" t="s">
        <v>127</v>
      </c>
      <c r="D66" s="90"/>
      <c r="E66" s="110"/>
      <c r="F66" s="100">
        <f>F39</f>
        <v>0</v>
      </c>
    </row>
    <row r="67" spans="2:6" x14ac:dyDescent="0.2">
      <c r="B67" s="85" t="s">
        <v>128</v>
      </c>
      <c r="C67" s="89" t="s">
        <v>129</v>
      </c>
      <c r="D67" s="90"/>
      <c r="E67" s="110"/>
      <c r="F67" s="100">
        <f>F50</f>
        <v>0</v>
      </c>
    </row>
    <row r="68" spans="2:6" x14ac:dyDescent="0.2">
      <c r="B68" s="85" t="s">
        <v>130</v>
      </c>
      <c r="C68" s="89" t="s">
        <v>131</v>
      </c>
      <c r="D68" s="90"/>
      <c r="E68" s="110"/>
      <c r="F68" s="100">
        <f>F62</f>
        <v>0</v>
      </c>
    </row>
    <row r="69" spans="2:6" x14ac:dyDescent="0.2">
      <c r="B69" s="406" t="s">
        <v>132</v>
      </c>
      <c r="C69" s="407"/>
      <c r="D69" s="407"/>
      <c r="E69" s="111"/>
      <c r="F69" s="112">
        <f>SUM(F66:F68)</f>
        <v>0</v>
      </c>
    </row>
    <row r="70" spans="2:6" x14ac:dyDescent="0.2">
      <c r="B70" s="413"/>
      <c r="C70" s="413"/>
      <c r="D70" s="413"/>
      <c r="E70" s="413"/>
      <c r="F70" s="413"/>
    </row>
    <row r="71" spans="2:6" x14ac:dyDescent="0.2">
      <c r="B71" s="408" t="s">
        <v>39</v>
      </c>
      <c r="C71" s="409"/>
      <c r="D71" s="409"/>
      <c r="E71" s="409"/>
      <c r="F71" s="409"/>
    </row>
    <row r="72" spans="2:6" x14ac:dyDescent="0.2">
      <c r="B72" s="85">
        <v>3</v>
      </c>
      <c r="C72" s="406" t="s">
        <v>40</v>
      </c>
      <c r="D72" s="410"/>
      <c r="E72" s="85" t="s">
        <v>7</v>
      </c>
      <c r="F72" s="88" t="s">
        <v>110</v>
      </c>
    </row>
    <row r="73" spans="2:6" x14ac:dyDescent="0.2">
      <c r="B73" s="85" t="s">
        <v>8</v>
      </c>
      <c r="C73" s="89" t="s">
        <v>41</v>
      </c>
      <c r="D73" s="90"/>
      <c r="E73" s="97">
        <f>'Encargos_Rescisão_Prof Ausente'!$D$23</f>
        <v>0</v>
      </c>
      <c r="F73" s="100">
        <f t="shared" ref="F73:F78" si="1">$F$32*E73</f>
        <v>0</v>
      </c>
    </row>
    <row r="74" spans="2:6" x14ac:dyDescent="0.2">
      <c r="B74" s="85" t="s">
        <v>9</v>
      </c>
      <c r="C74" s="89" t="s">
        <v>44</v>
      </c>
      <c r="D74" s="90"/>
      <c r="E74" s="97">
        <f>'Encargos_Rescisão_Prof Ausente'!$D$24</f>
        <v>0</v>
      </c>
      <c r="F74" s="100">
        <f t="shared" si="1"/>
        <v>0</v>
      </c>
    </row>
    <row r="75" spans="2:6" x14ac:dyDescent="0.2">
      <c r="B75" s="85" t="s">
        <v>11</v>
      </c>
      <c r="C75" s="89" t="s">
        <v>47</v>
      </c>
      <c r="D75" s="90"/>
      <c r="E75" s="97">
        <f>'Encargos_Rescisão_Prof Ausente'!$D$25</f>
        <v>0</v>
      </c>
      <c r="F75" s="100">
        <f t="shared" si="1"/>
        <v>0</v>
      </c>
    </row>
    <row r="76" spans="2:6" x14ac:dyDescent="0.2">
      <c r="B76" s="85" t="s">
        <v>23</v>
      </c>
      <c r="C76" s="89" t="s">
        <v>50</v>
      </c>
      <c r="D76" s="90"/>
      <c r="E76" s="97">
        <f>'Encargos_Rescisão_Prof Ausente'!$D$26</f>
        <v>0</v>
      </c>
      <c r="F76" s="100">
        <f t="shared" si="1"/>
        <v>0</v>
      </c>
    </row>
    <row r="77" spans="2:6" x14ac:dyDescent="0.2">
      <c r="B77" s="85" t="s">
        <v>26</v>
      </c>
      <c r="C77" s="89" t="s">
        <v>133</v>
      </c>
      <c r="D77" s="90"/>
      <c r="E77" s="97">
        <f>'Encargos_Rescisão_Prof Ausente'!$D$27</f>
        <v>0</v>
      </c>
      <c r="F77" s="100">
        <f t="shared" si="1"/>
        <v>0</v>
      </c>
    </row>
    <row r="78" spans="2:6" x14ac:dyDescent="0.2">
      <c r="B78" s="85" t="s">
        <v>29</v>
      </c>
      <c r="C78" s="89" t="s">
        <v>56</v>
      </c>
      <c r="D78" s="90"/>
      <c r="E78" s="97">
        <f>'Encargos_Rescisão_Prof Ausente'!$D$28</f>
        <v>0</v>
      </c>
      <c r="F78" s="100">
        <f t="shared" si="1"/>
        <v>0</v>
      </c>
    </row>
    <row r="79" spans="2:6" x14ac:dyDescent="0.2">
      <c r="B79" s="406" t="s">
        <v>59</v>
      </c>
      <c r="C79" s="407"/>
      <c r="D79" s="410"/>
      <c r="E79" s="98">
        <f>SUM(E73:E78)</f>
        <v>0</v>
      </c>
      <c r="F79" s="88">
        <f>SUM(F73:F78)</f>
        <v>0</v>
      </c>
    </row>
    <row r="80" spans="2:6" x14ac:dyDescent="0.2">
      <c r="B80" s="407"/>
      <c r="C80" s="407"/>
      <c r="D80" s="407"/>
      <c r="E80" s="407"/>
      <c r="F80" s="407"/>
    </row>
    <row r="81" spans="2:6" x14ac:dyDescent="0.2">
      <c r="B81" s="408" t="s">
        <v>60</v>
      </c>
      <c r="C81" s="409"/>
      <c r="D81" s="409"/>
      <c r="E81" s="409"/>
      <c r="F81" s="409"/>
    </row>
    <row r="82" spans="2:6" x14ac:dyDescent="0.2">
      <c r="B82" s="406" t="s">
        <v>134</v>
      </c>
      <c r="C82" s="407"/>
      <c r="D82" s="410"/>
      <c r="E82" s="85" t="s">
        <v>7</v>
      </c>
      <c r="F82" s="88" t="s">
        <v>110</v>
      </c>
    </row>
    <row r="83" spans="2:6" x14ac:dyDescent="0.2">
      <c r="B83" s="85" t="s">
        <v>8</v>
      </c>
      <c r="C83" s="113" t="s">
        <v>62</v>
      </c>
      <c r="D83" s="90"/>
      <c r="E83" s="97">
        <f>'Encargos_Rescisão_Prof Ausente'!$D$33</f>
        <v>0</v>
      </c>
      <c r="F83" s="100">
        <f t="shared" ref="F83:F88" si="2">$F$32*E83</f>
        <v>0</v>
      </c>
    </row>
    <row r="84" spans="2:6" x14ac:dyDescent="0.2">
      <c r="B84" s="85" t="s">
        <v>9</v>
      </c>
      <c r="C84" s="113" t="s">
        <v>65</v>
      </c>
      <c r="D84" s="90"/>
      <c r="E84" s="97">
        <f>'Encargos_Rescisão_Prof Ausente'!$D$34</f>
        <v>0</v>
      </c>
      <c r="F84" s="100">
        <f t="shared" si="2"/>
        <v>0</v>
      </c>
    </row>
    <row r="85" spans="2:6" x14ac:dyDescent="0.2">
      <c r="B85" s="85" t="s">
        <v>11</v>
      </c>
      <c r="C85" s="113" t="s">
        <v>68</v>
      </c>
      <c r="D85" s="90"/>
      <c r="E85" s="97">
        <f>'Encargos_Rescisão_Prof Ausente'!$D$35</f>
        <v>0</v>
      </c>
      <c r="F85" s="100">
        <f t="shared" si="2"/>
        <v>0</v>
      </c>
    </row>
    <row r="86" spans="2:6" x14ac:dyDescent="0.2">
      <c r="B86" s="85" t="s">
        <v>23</v>
      </c>
      <c r="C86" s="113" t="s">
        <v>244</v>
      </c>
      <c r="D86" s="90"/>
      <c r="E86" s="97">
        <f>'Encargos_Rescisão_Prof Ausente'!$D$36</f>
        <v>0</v>
      </c>
      <c r="F86" s="100">
        <f t="shared" si="2"/>
        <v>0</v>
      </c>
    </row>
    <row r="87" spans="2:6" x14ac:dyDescent="0.2">
      <c r="B87" s="85" t="s">
        <v>26</v>
      </c>
      <c r="C87" s="113" t="s">
        <v>73</v>
      </c>
      <c r="D87" s="90"/>
      <c r="E87" s="97">
        <f>'Encargos_Rescisão_Prof Ausente'!$D$37</f>
        <v>0</v>
      </c>
      <c r="F87" s="100">
        <f t="shared" si="2"/>
        <v>0</v>
      </c>
    </row>
    <row r="88" spans="2:6" x14ac:dyDescent="0.2">
      <c r="B88" s="85" t="s">
        <v>29</v>
      </c>
      <c r="C88" s="113" t="s">
        <v>76</v>
      </c>
      <c r="D88" s="90"/>
      <c r="E88" s="97">
        <f>'Encargos_Rescisão_Prof Ausente'!$D$38</f>
        <v>0</v>
      </c>
      <c r="F88" s="100">
        <f t="shared" si="2"/>
        <v>0</v>
      </c>
    </row>
    <row r="89" spans="2:6" x14ac:dyDescent="0.2">
      <c r="B89" s="406" t="s">
        <v>77</v>
      </c>
      <c r="C89" s="407"/>
      <c r="D89" s="410"/>
      <c r="E89" s="98">
        <f>SUM(E83:E88)</f>
        <v>0</v>
      </c>
      <c r="F89" s="88">
        <f>SUM(F83:F88)</f>
        <v>0</v>
      </c>
    </row>
    <row r="90" spans="2:6" x14ac:dyDescent="0.2">
      <c r="B90" s="413"/>
      <c r="C90" s="413"/>
      <c r="D90" s="413"/>
      <c r="E90" s="413"/>
      <c r="F90" s="413"/>
    </row>
    <row r="91" spans="2:6" x14ac:dyDescent="0.2">
      <c r="B91" s="406" t="s">
        <v>135</v>
      </c>
      <c r="C91" s="407"/>
      <c r="D91" s="410"/>
      <c r="E91" s="85" t="s">
        <v>7</v>
      </c>
      <c r="F91" s="88" t="s">
        <v>110</v>
      </c>
    </row>
    <row r="92" spans="2:6" x14ac:dyDescent="0.2">
      <c r="B92" s="85" t="s">
        <v>8</v>
      </c>
      <c r="C92" s="114" t="s">
        <v>79</v>
      </c>
      <c r="D92" s="90"/>
      <c r="E92" s="97">
        <f>'Encargos_Rescisão_Prof Ausente'!$D$42</f>
        <v>0</v>
      </c>
      <c r="F92" s="100">
        <f>$F$32*E92</f>
        <v>0</v>
      </c>
    </row>
    <row r="93" spans="2:6" x14ac:dyDescent="0.2">
      <c r="B93" s="406" t="s">
        <v>136</v>
      </c>
      <c r="C93" s="407"/>
      <c r="D93" s="410"/>
      <c r="E93" s="98"/>
      <c r="F93" s="88">
        <f>F92</f>
        <v>0</v>
      </c>
    </row>
    <row r="94" spans="2:6" x14ac:dyDescent="0.2">
      <c r="B94" s="413"/>
      <c r="C94" s="413"/>
      <c r="D94" s="413"/>
      <c r="E94" s="413"/>
      <c r="F94" s="413"/>
    </row>
    <row r="95" spans="2:6" x14ac:dyDescent="0.2">
      <c r="B95" s="414" t="s">
        <v>137</v>
      </c>
      <c r="C95" s="415"/>
      <c r="D95" s="415"/>
      <c r="E95" s="415"/>
      <c r="F95" s="415"/>
    </row>
    <row r="96" spans="2:6" x14ac:dyDescent="0.2">
      <c r="B96" s="406" t="s">
        <v>138</v>
      </c>
      <c r="C96" s="407"/>
      <c r="D96" s="407"/>
      <c r="E96" s="410"/>
      <c r="F96" s="88" t="s">
        <v>110</v>
      </c>
    </row>
    <row r="97" spans="2:6" x14ac:dyDescent="0.2">
      <c r="B97" s="85" t="s">
        <v>139</v>
      </c>
      <c r="C97" s="115" t="s">
        <v>140</v>
      </c>
      <c r="D97" s="90"/>
      <c r="E97" s="110"/>
      <c r="F97" s="100">
        <f>F89</f>
        <v>0</v>
      </c>
    </row>
    <row r="98" spans="2:6" ht="12.75" customHeight="1" x14ac:dyDescent="0.2">
      <c r="B98" s="85" t="s">
        <v>141</v>
      </c>
      <c r="C98" s="115" t="s">
        <v>142</v>
      </c>
      <c r="D98" s="90"/>
      <c r="E98" s="110"/>
      <c r="F98" s="100">
        <f>F93</f>
        <v>0</v>
      </c>
    </row>
    <row r="99" spans="2:6" ht="15.75" customHeight="1" x14ac:dyDescent="0.2">
      <c r="B99" s="406" t="s">
        <v>143</v>
      </c>
      <c r="C99" s="407"/>
      <c r="D99" s="407"/>
      <c r="E99" s="410"/>
      <c r="F99" s="112">
        <f>SUM(F97:F98)</f>
        <v>0</v>
      </c>
    </row>
    <row r="100" spans="2:6" x14ac:dyDescent="0.2">
      <c r="B100" s="413"/>
      <c r="C100" s="413"/>
      <c r="D100" s="413"/>
      <c r="E100" s="413"/>
      <c r="F100" s="413"/>
    </row>
    <row r="101" spans="2:6" x14ac:dyDescent="0.2">
      <c r="B101" s="408" t="s">
        <v>144</v>
      </c>
      <c r="C101" s="409"/>
      <c r="D101" s="409"/>
      <c r="E101" s="409"/>
      <c r="F101" s="409"/>
    </row>
    <row r="102" spans="2:6" x14ac:dyDescent="0.2">
      <c r="B102" s="85">
        <v>5</v>
      </c>
      <c r="C102" s="406" t="s">
        <v>145</v>
      </c>
      <c r="D102" s="410"/>
      <c r="E102" s="85"/>
      <c r="F102" s="88" t="s">
        <v>110</v>
      </c>
    </row>
    <row r="103" spans="2:6" x14ac:dyDescent="0.2">
      <c r="B103" s="57" t="s">
        <v>8</v>
      </c>
      <c r="C103" s="58" t="s">
        <v>222</v>
      </c>
      <c r="D103" s="59"/>
      <c r="E103" s="62"/>
      <c r="F103" s="100">
        <f>Insumos!$G$10</f>
        <v>0</v>
      </c>
    </row>
    <row r="104" spans="2:6" x14ac:dyDescent="0.2">
      <c r="B104" s="57" t="s">
        <v>9</v>
      </c>
      <c r="C104" s="411" t="s">
        <v>289</v>
      </c>
      <c r="D104" s="412"/>
      <c r="E104" s="62"/>
      <c r="F104" s="118">
        <f>+'Ferramentas Individuais'!I8</f>
        <v>0</v>
      </c>
    </row>
    <row r="105" spans="2:6" x14ac:dyDescent="0.2">
      <c r="B105" s="63" t="s">
        <v>11</v>
      </c>
      <c r="C105" s="91" t="s">
        <v>249</v>
      </c>
      <c r="D105" s="90"/>
      <c r="E105" s="116"/>
      <c r="F105" s="118">
        <f>+'Ferramentas Uso Geral'!I9</f>
        <v>0</v>
      </c>
    </row>
    <row r="106" spans="2:6" x14ac:dyDescent="0.2">
      <c r="B106" s="63" t="s">
        <v>23</v>
      </c>
      <c r="C106" s="411" t="s">
        <v>231</v>
      </c>
      <c r="D106" s="412"/>
      <c r="E106" s="62"/>
      <c r="F106" s="118">
        <f>+Veículos!$H$15</f>
        <v>0</v>
      </c>
    </row>
    <row r="107" spans="2:6" x14ac:dyDescent="0.2">
      <c r="B107" s="63" t="s">
        <v>26</v>
      </c>
      <c r="C107" s="411" t="s">
        <v>301</v>
      </c>
      <c r="D107" s="412"/>
      <c r="E107" s="116"/>
      <c r="F107" s="118">
        <f>+'EPI''s_EPC''s_Uniforme'!$E$9</f>
        <v>0</v>
      </c>
    </row>
    <row r="108" spans="2:6" x14ac:dyDescent="0.2">
      <c r="B108" s="406" t="s">
        <v>146</v>
      </c>
      <c r="C108" s="407"/>
      <c r="D108" s="410"/>
      <c r="E108" s="98"/>
      <c r="F108" s="88">
        <f>SUM(F103:F107)</f>
        <v>0</v>
      </c>
    </row>
    <row r="109" spans="2:6" x14ac:dyDescent="0.2">
      <c r="B109" s="413"/>
      <c r="C109" s="413"/>
      <c r="D109" s="413"/>
      <c r="E109" s="413"/>
      <c r="F109" s="413"/>
    </row>
    <row r="110" spans="2:6" x14ac:dyDescent="0.2">
      <c r="B110" s="408" t="s">
        <v>147</v>
      </c>
      <c r="C110" s="409"/>
      <c r="D110" s="409"/>
      <c r="E110" s="409"/>
      <c r="F110" s="409"/>
    </row>
    <row r="111" spans="2:6" x14ac:dyDescent="0.2">
      <c r="B111" s="85">
        <v>6</v>
      </c>
      <c r="C111" s="406" t="s">
        <v>148</v>
      </c>
      <c r="D111" s="410"/>
      <c r="E111" s="57" t="s">
        <v>7</v>
      </c>
      <c r="F111" s="88" t="s">
        <v>110</v>
      </c>
    </row>
    <row r="112" spans="2:6" x14ac:dyDescent="0.2">
      <c r="B112" s="85" t="s">
        <v>8</v>
      </c>
      <c r="C112" s="89" t="s">
        <v>149</v>
      </c>
      <c r="D112" s="90"/>
      <c r="E112" s="60">
        <f>'Custos Indiretos Tributos Lucro'!$D$3</f>
        <v>0</v>
      </c>
      <c r="F112" s="100">
        <f>E112*F137</f>
        <v>0</v>
      </c>
    </row>
    <row r="113" spans="2:6" x14ac:dyDescent="0.2">
      <c r="B113" s="85" t="s">
        <v>9</v>
      </c>
      <c r="C113" s="89" t="s">
        <v>150</v>
      </c>
      <c r="D113" s="90"/>
      <c r="E113" s="60">
        <f>'Custos Indiretos Tributos Lucro'!$D$4</f>
        <v>0</v>
      </c>
      <c r="F113" s="100">
        <f>E113*(F112+F137)</f>
        <v>0</v>
      </c>
    </row>
    <row r="114" spans="2:6" ht="15" x14ac:dyDescent="0.2">
      <c r="B114" s="85" t="s">
        <v>11</v>
      </c>
      <c r="C114" s="119" t="s">
        <v>151</v>
      </c>
      <c r="D114" s="87"/>
      <c r="E114" s="64"/>
      <c r="F114" s="100"/>
    </row>
    <row r="115" spans="2:6" x14ac:dyDescent="0.2">
      <c r="B115" s="85" t="s">
        <v>152</v>
      </c>
      <c r="C115" s="89" t="s">
        <v>81</v>
      </c>
      <c r="D115" s="90"/>
      <c r="E115" s="65">
        <f>'Custos Indiretos Tributos Lucro'!$D$5</f>
        <v>0</v>
      </c>
      <c r="F115" s="100">
        <f>E115*$F$126</f>
        <v>0</v>
      </c>
    </row>
    <row r="116" spans="2:6" x14ac:dyDescent="0.2">
      <c r="B116" s="85" t="s">
        <v>153</v>
      </c>
      <c r="C116" s="89" t="s">
        <v>82</v>
      </c>
      <c r="D116" s="90"/>
      <c r="E116" s="65">
        <f>'Custos Indiretos Tributos Lucro'!$D$6</f>
        <v>0</v>
      </c>
      <c r="F116" s="100">
        <f>E116*$F$126</f>
        <v>0</v>
      </c>
    </row>
    <row r="117" spans="2:6" x14ac:dyDescent="0.2">
      <c r="B117" s="85" t="s">
        <v>154</v>
      </c>
      <c r="C117" s="89" t="s">
        <v>83</v>
      </c>
      <c r="D117" s="90"/>
      <c r="E117" s="65">
        <f>'Custos Indiretos Tributos Lucro'!$D$7</f>
        <v>0</v>
      </c>
      <c r="F117" s="100">
        <f>E117*$F$126</f>
        <v>0</v>
      </c>
    </row>
    <row r="118" spans="2:6" x14ac:dyDescent="0.2">
      <c r="B118" s="86" t="s">
        <v>201</v>
      </c>
      <c r="C118" s="90" t="s">
        <v>202</v>
      </c>
      <c r="D118" s="90"/>
      <c r="E118" s="65">
        <f>+'Custos Indiretos Tributos Lucro'!$D$8</f>
        <v>0</v>
      </c>
      <c r="F118" s="100">
        <f>E118*$F126</f>
        <v>0</v>
      </c>
    </row>
    <row r="119" spans="2:6" x14ac:dyDescent="0.2">
      <c r="B119" s="406" t="s">
        <v>155</v>
      </c>
      <c r="C119" s="407"/>
      <c r="D119" s="410"/>
      <c r="E119" s="66"/>
      <c r="F119" s="112">
        <f>SUM(F112:F118)</f>
        <v>0</v>
      </c>
    </row>
    <row r="121" spans="2:6" x14ac:dyDescent="0.2">
      <c r="B121" s="120" t="s">
        <v>156</v>
      </c>
      <c r="C121" s="121" t="s">
        <v>157</v>
      </c>
      <c r="D121" s="121"/>
      <c r="E121" s="67">
        <f>E115+E116+E117+E118</f>
        <v>0</v>
      </c>
      <c r="F121" s="122"/>
    </row>
    <row r="122" spans="2:6" x14ac:dyDescent="0.2">
      <c r="B122" s="123"/>
      <c r="C122" s="124">
        <v>100</v>
      </c>
      <c r="D122" s="124"/>
      <c r="E122" s="125"/>
      <c r="F122" s="126"/>
    </row>
    <row r="123" spans="2:6" x14ac:dyDescent="0.2">
      <c r="B123" s="127"/>
      <c r="C123" s="124"/>
      <c r="D123" s="124"/>
      <c r="E123" s="128"/>
      <c r="F123" s="129"/>
    </row>
    <row r="124" spans="2:6" x14ac:dyDescent="0.2">
      <c r="B124" s="123" t="s">
        <v>158</v>
      </c>
      <c r="C124" s="130" t="s">
        <v>159</v>
      </c>
      <c r="D124" s="130"/>
      <c r="E124" s="128"/>
      <c r="F124" s="129">
        <f>F137+F112+F113</f>
        <v>0</v>
      </c>
    </row>
    <row r="125" spans="2:6" x14ac:dyDescent="0.2">
      <c r="B125" s="123"/>
      <c r="C125" s="124"/>
      <c r="D125" s="124"/>
      <c r="E125" s="128"/>
      <c r="F125" s="129"/>
    </row>
    <row r="126" spans="2:6" x14ac:dyDescent="0.2">
      <c r="B126" s="123" t="s">
        <v>160</v>
      </c>
      <c r="C126" s="130" t="s">
        <v>161</v>
      </c>
      <c r="D126" s="130"/>
      <c r="E126" s="128"/>
      <c r="F126" s="129">
        <f>F124/(1-E121)</f>
        <v>0</v>
      </c>
    </row>
    <row r="127" spans="2:6" x14ac:dyDescent="0.2">
      <c r="B127" s="123"/>
      <c r="C127" s="124"/>
      <c r="D127" s="124"/>
      <c r="E127" s="128"/>
      <c r="F127" s="129"/>
    </row>
    <row r="128" spans="2:6" x14ac:dyDescent="0.2">
      <c r="B128" s="131"/>
      <c r="C128" s="132" t="s">
        <v>162</v>
      </c>
      <c r="D128" s="132"/>
      <c r="E128" s="133"/>
      <c r="F128" s="134">
        <f>F126-F124</f>
        <v>0</v>
      </c>
    </row>
    <row r="130" spans="2:6" x14ac:dyDescent="0.2">
      <c r="B130" s="414" t="s">
        <v>163</v>
      </c>
      <c r="C130" s="415"/>
      <c r="D130" s="415"/>
      <c r="E130" s="415"/>
      <c r="F130" s="415"/>
    </row>
    <row r="131" spans="2:6" x14ac:dyDescent="0.2">
      <c r="B131" s="406" t="s">
        <v>164</v>
      </c>
      <c r="C131" s="407"/>
      <c r="D131" s="407"/>
      <c r="E131" s="410"/>
      <c r="F131" s="88" t="s">
        <v>110</v>
      </c>
    </row>
    <row r="132" spans="2:6" x14ac:dyDescent="0.2">
      <c r="B132" s="116" t="s">
        <v>8</v>
      </c>
      <c r="C132" s="89" t="str">
        <f>B23</f>
        <v>MÓDULO 1 - COMPOSIÇÃO DA REMUNERAÇÃO</v>
      </c>
      <c r="D132" s="90"/>
      <c r="E132" s="110"/>
      <c r="F132" s="100">
        <f>F32</f>
        <v>0</v>
      </c>
    </row>
    <row r="133" spans="2:6" x14ac:dyDescent="0.2">
      <c r="B133" s="116" t="s">
        <v>9</v>
      </c>
      <c r="C133" s="89" t="str">
        <f>B34</f>
        <v>MÓDULO 2 – ENCARGOS E BENEFÍCIOS ANUAIS, MENSAIS E DIÁRIOS</v>
      </c>
      <c r="D133" s="90"/>
      <c r="E133" s="110"/>
      <c r="F133" s="100">
        <f>F69</f>
        <v>0</v>
      </c>
    </row>
    <row r="134" spans="2:6" x14ac:dyDescent="0.2">
      <c r="B134" s="116" t="s">
        <v>11</v>
      </c>
      <c r="C134" s="89" t="str">
        <f>B71</f>
        <v>MÓDULO 3 – PROVISÃO PARA RESCISÃO</v>
      </c>
      <c r="D134" s="90"/>
      <c r="E134" s="110"/>
      <c r="F134" s="100">
        <f>F79</f>
        <v>0</v>
      </c>
    </row>
    <row r="135" spans="2:6" x14ac:dyDescent="0.2">
      <c r="B135" s="116" t="s">
        <v>23</v>
      </c>
      <c r="C135" s="89" t="str">
        <f>B81</f>
        <v>MÓDULO 4 – CUSTO DE REPOSIÇÃO DO PROFISSIONAL AUSENTE</v>
      </c>
      <c r="D135" s="90"/>
      <c r="E135" s="110"/>
      <c r="F135" s="100">
        <f>F99</f>
        <v>0</v>
      </c>
    </row>
    <row r="136" spans="2:6" x14ac:dyDescent="0.2">
      <c r="B136" s="116" t="s">
        <v>26</v>
      </c>
      <c r="C136" s="89" t="str">
        <f>B101</f>
        <v>MÓDULO 5 – INSUMOS DIVERSOS</v>
      </c>
      <c r="D136" s="90"/>
      <c r="E136" s="110"/>
      <c r="F136" s="100">
        <f>F108</f>
        <v>0</v>
      </c>
    </row>
    <row r="137" spans="2:6" x14ac:dyDescent="0.2">
      <c r="B137" s="85"/>
      <c r="C137" s="119" t="s">
        <v>165</v>
      </c>
      <c r="D137" s="87"/>
      <c r="E137" s="111"/>
      <c r="F137" s="112">
        <f>SUM(F132:F136)</f>
        <v>0</v>
      </c>
    </row>
    <row r="138" spans="2:6" x14ac:dyDescent="0.2">
      <c r="B138" s="116" t="s">
        <v>29</v>
      </c>
      <c r="C138" s="89" t="str">
        <f>B110</f>
        <v>MÓDULO 6 – CUSTOS INDIRETOS, TRIBUTOS E LUCRO</v>
      </c>
      <c r="D138" s="90"/>
      <c r="E138" s="110"/>
      <c r="F138" s="100">
        <f>F119</f>
        <v>0</v>
      </c>
    </row>
    <row r="139" spans="2:6" x14ac:dyDescent="0.2">
      <c r="B139" s="119" t="s">
        <v>166</v>
      </c>
      <c r="C139" s="87"/>
      <c r="D139" s="87"/>
      <c r="E139" s="111"/>
      <c r="F139" s="112">
        <f>SUM(F137:F138)</f>
        <v>0</v>
      </c>
    </row>
    <row r="140" spans="2:6" ht="15.75" customHeight="1" thickBot="1" x14ac:dyDescent="0.25">
      <c r="B140" s="95"/>
      <c r="C140" s="95"/>
      <c r="D140" s="95"/>
      <c r="E140" s="95"/>
      <c r="F140" s="96"/>
    </row>
    <row r="141" spans="2:6" ht="13.5" thickBot="1" x14ac:dyDescent="0.25">
      <c r="B141" s="416" t="s">
        <v>167</v>
      </c>
      <c r="C141" s="417"/>
      <c r="D141" s="417"/>
      <c r="E141" s="418"/>
      <c r="F141" s="135">
        <f>'Legenda Postos de Trabalho'!F6</f>
        <v>1</v>
      </c>
    </row>
    <row r="142" spans="2:6" ht="13.5" thickBot="1" x14ac:dyDescent="0.25"/>
    <row r="143" spans="2:6" ht="13.5" thickBot="1" x14ac:dyDescent="0.25">
      <c r="B143" s="419" t="s">
        <v>168</v>
      </c>
      <c r="C143" s="420"/>
      <c r="D143" s="420"/>
      <c r="E143" s="421"/>
      <c r="F143" s="136">
        <f>F141*F139</f>
        <v>0</v>
      </c>
    </row>
  </sheetData>
  <protectedRanges>
    <protectedRange sqref="C15" name="Intervalo1_1_1"/>
  </protectedRanges>
  <mergeCells count="68">
    <mergeCell ref="B143:E143"/>
    <mergeCell ref="B110:F110"/>
    <mergeCell ref="C111:D111"/>
    <mergeCell ref="B119:D119"/>
    <mergeCell ref="B130:F130"/>
    <mergeCell ref="B131:E131"/>
    <mergeCell ref="B141:E141"/>
    <mergeCell ref="B109:F109"/>
    <mergeCell ref="B94:F94"/>
    <mergeCell ref="B95:F95"/>
    <mergeCell ref="B96:E96"/>
    <mergeCell ref="B99:E99"/>
    <mergeCell ref="B100:F100"/>
    <mergeCell ref="B101:F101"/>
    <mergeCell ref="C102:D102"/>
    <mergeCell ref="C104:D104"/>
    <mergeCell ref="C106:D106"/>
    <mergeCell ref="C107:D107"/>
    <mergeCell ref="B108:D108"/>
    <mergeCell ref="B93:D93"/>
    <mergeCell ref="B69:D69"/>
    <mergeCell ref="B70:F70"/>
    <mergeCell ref="B71:F71"/>
    <mergeCell ref="C72:D72"/>
    <mergeCell ref="B79:D79"/>
    <mergeCell ref="B80:F80"/>
    <mergeCell ref="B81:F81"/>
    <mergeCell ref="B82:D82"/>
    <mergeCell ref="B89:D89"/>
    <mergeCell ref="B90:F90"/>
    <mergeCell ref="B91:D91"/>
    <mergeCell ref="B65:E65"/>
    <mergeCell ref="C38:D38"/>
    <mergeCell ref="B39:D39"/>
    <mergeCell ref="B40:F40"/>
    <mergeCell ref="B41:D41"/>
    <mergeCell ref="B50:D50"/>
    <mergeCell ref="B51:F51"/>
    <mergeCell ref="B52:D52"/>
    <mergeCell ref="C58:D58"/>
    <mergeCell ref="C59:D59"/>
    <mergeCell ref="C60:D60"/>
    <mergeCell ref="B62:D62"/>
    <mergeCell ref="C61:D61"/>
    <mergeCell ref="B35:D35"/>
    <mergeCell ref="D15:F15"/>
    <mergeCell ref="D16:F16"/>
    <mergeCell ref="D17:F17"/>
    <mergeCell ref="D18:F18"/>
    <mergeCell ref="D19:F19"/>
    <mergeCell ref="D20:F20"/>
    <mergeCell ref="B21:C21"/>
    <mergeCell ref="D21:F21"/>
    <mergeCell ref="B23:F23"/>
    <mergeCell ref="B32:D32"/>
    <mergeCell ref="B34:F34"/>
    <mergeCell ref="D14:F14"/>
    <mergeCell ref="B2:F2"/>
    <mergeCell ref="A4:F4"/>
    <mergeCell ref="B5:F5"/>
    <mergeCell ref="B6:C6"/>
    <mergeCell ref="B7:C7"/>
    <mergeCell ref="B9:C9"/>
    <mergeCell ref="B10:C10"/>
    <mergeCell ref="E10:F10"/>
    <mergeCell ref="B11:C11"/>
    <mergeCell ref="E11:F11"/>
    <mergeCell ref="B12:F12"/>
  </mergeCells>
  <dataValidations count="3">
    <dataValidation allowBlank="1" showInputMessage="1" showErrorMessage="1" promptTitle="C.B.O:" prompt="Insira  O NÚMERO  da C.B.O cadastrada no Ministério do Trabalho e Emprego." sqref="D65558:F65558 IC65558:IE65558 RY65558:SA65558 ABU65558:ABW65558 ALQ65558:ALS65558 AVM65558:AVO65558 BFI65558:BFK65558 BPE65558:BPG65558 BZA65558:BZC65558 CIW65558:CIY65558 CSS65558:CSU65558 DCO65558:DCQ65558 DMK65558:DMM65558 DWG65558:DWI65558 EGC65558:EGE65558 EPY65558:EQA65558 EZU65558:EZW65558 FJQ65558:FJS65558 FTM65558:FTO65558 GDI65558:GDK65558 GNE65558:GNG65558 GXA65558:GXC65558 HGW65558:HGY65558 HQS65558:HQU65558 IAO65558:IAQ65558 IKK65558:IKM65558 IUG65558:IUI65558 JEC65558:JEE65558 JNY65558:JOA65558 JXU65558:JXW65558 KHQ65558:KHS65558 KRM65558:KRO65558 LBI65558:LBK65558 LLE65558:LLG65558 LVA65558:LVC65558 MEW65558:MEY65558 MOS65558:MOU65558 MYO65558:MYQ65558 NIK65558:NIM65558 NSG65558:NSI65558 OCC65558:OCE65558 OLY65558:OMA65558 OVU65558:OVW65558 PFQ65558:PFS65558 PPM65558:PPO65558 PZI65558:PZK65558 QJE65558:QJG65558 QTA65558:QTC65558 RCW65558:RCY65558 RMS65558:RMU65558 RWO65558:RWQ65558 SGK65558:SGM65558 SQG65558:SQI65558 TAC65558:TAE65558 TJY65558:TKA65558 TTU65558:TTW65558 UDQ65558:UDS65558 UNM65558:UNO65558 UXI65558:UXK65558 VHE65558:VHG65558 VRA65558:VRC65558 WAW65558:WAY65558 WKS65558:WKU65558 WUO65558:WUQ65558 D131094:F131094 IC131094:IE131094 RY131094:SA131094 ABU131094:ABW131094 ALQ131094:ALS131094 AVM131094:AVO131094 BFI131094:BFK131094 BPE131094:BPG131094 BZA131094:BZC131094 CIW131094:CIY131094 CSS131094:CSU131094 DCO131094:DCQ131094 DMK131094:DMM131094 DWG131094:DWI131094 EGC131094:EGE131094 EPY131094:EQA131094 EZU131094:EZW131094 FJQ131094:FJS131094 FTM131094:FTO131094 GDI131094:GDK131094 GNE131094:GNG131094 GXA131094:GXC131094 HGW131094:HGY131094 HQS131094:HQU131094 IAO131094:IAQ131094 IKK131094:IKM131094 IUG131094:IUI131094 JEC131094:JEE131094 JNY131094:JOA131094 JXU131094:JXW131094 KHQ131094:KHS131094 KRM131094:KRO131094 LBI131094:LBK131094 LLE131094:LLG131094 LVA131094:LVC131094 MEW131094:MEY131094 MOS131094:MOU131094 MYO131094:MYQ131094 NIK131094:NIM131094 NSG131094:NSI131094 OCC131094:OCE131094 OLY131094:OMA131094 OVU131094:OVW131094 PFQ131094:PFS131094 PPM131094:PPO131094 PZI131094:PZK131094 QJE131094:QJG131094 QTA131094:QTC131094 RCW131094:RCY131094 RMS131094:RMU131094 RWO131094:RWQ131094 SGK131094:SGM131094 SQG131094:SQI131094 TAC131094:TAE131094 TJY131094:TKA131094 TTU131094:TTW131094 UDQ131094:UDS131094 UNM131094:UNO131094 UXI131094:UXK131094 VHE131094:VHG131094 VRA131094:VRC131094 WAW131094:WAY131094 WKS131094:WKU131094 WUO131094:WUQ131094 D196630:F196630 IC196630:IE196630 RY196630:SA196630 ABU196630:ABW196630 ALQ196630:ALS196630 AVM196630:AVO196630 BFI196630:BFK196630 BPE196630:BPG196630 BZA196630:BZC196630 CIW196630:CIY196630 CSS196630:CSU196630 DCO196630:DCQ196630 DMK196630:DMM196630 DWG196630:DWI196630 EGC196630:EGE196630 EPY196630:EQA196630 EZU196630:EZW196630 FJQ196630:FJS196630 FTM196630:FTO196630 GDI196630:GDK196630 GNE196630:GNG196630 GXA196630:GXC196630 HGW196630:HGY196630 HQS196630:HQU196630 IAO196630:IAQ196630 IKK196630:IKM196630 IUG196630:IUI196630 JEC196630:JEE196630 JNY196630:JOA196630 JXU196630:JXW196630 KHQ196630:KHS196630 KRM196630:KRO196630 LBI196630:LBK196630 LLE196630:LLG196630 LVA196630:LVC196630 MEW196630:MEY196630 MOS196630:MOU196630 MYO196630:MYQ196630 NIK196630:NIM196630 NSG196630:NSI196630 OCC196630:OCE196630 OLY196630:OMA196630 OVU196630:OVW196630 PFQ196630:PFS196630 PPM196630:PPO196630 PZI196630:PZK196630 QJE196630:QJG196630 QTA196630:QTC196630 RCW196630:RCY196630 RMS196630:RMU196630 RWO196630:RWQ196630 SGK196630:SGM196630 SQG196630:SQI196630 TAC196630:TAE196630 TJY196630:TKA196630 TTU196630:TTW196630 UDQ196630:UDS196630 UNM196630:UNO196630 UXI196630:UXK196630 VHE196630:VHG196630 VRA196630:VRC196630 WAW196630:WAY196630 WKS196630:WKU196630 WUO196630:WUQ196630 D262166:F262166 IC262166:IE262166 RY262166:SA262166 ABU262166:ABW262166 ALQ262166:ALS262166 AVM262166:AVO262166 BFI262166:BFK262166 BPE262166:BPG262166 BZA262166:BZC262166 CIW262166:CIY262166 CSS262166:CSU262166 DCO262166:DCQ262166 DMK262166:DMM262166 DWG262166:DWI262166 EGC262166:EGE262166 EPY262166:EQA262166 EZU262166:EZW262166 FJQ262166:FJS262166 FTM262166:FTO262166 GDI262166:GDK262166 GNE262166:GNG262166 GXA262166:GXC262166 HGW262166:HGY262166 HQS262166:HQU262166 IAO262166:IAQ262166 IKK262166:IKM262166 IUG262166:IUI262166 JEC262166:JEE262166 JNY262166:JOA262166 JXU262166:JXW262166 KHQ262166:KHS262166 KRM262166:KRO262166 LBI262166:LBK262166 LLE262166:LLG262166 LVA262166:LVC262166 MEW262166:MEY262166 MOS262166:MOU262166 MYO262166:MYQ262166 NIK262166:NIM262166 NSG262166:NSI262166 OCC262166:OCE262166 OLY262166:OMA262166 OVU262166:OVW262166 PFQ262166:PFS262166 PPM262166:PPO262166 PZI262166:PZK262166 QJE262166:QJG262166 QTA262166:QTC262166 RCW262166:RCY262166 RMS262166:RMU262166 RWO262166:RWQ262166 SGK262166:SGM262166 SQG262166:SQI262166 TAC262166:TAE262166 TJY262166:TKA262166 TTU262166:TTW262166 UDQ262166:UDS262166 UNM262166:UNO262166 UXI262166:UXK262166 VHE262166:VHG262166 VRA262166:VRC262166 WAW262166:WAY262166 WKS262166:WKU262166 WUO262166:WUQ262166 D327702:F327702 IC327702:IE327702 RY327702:SA327702 ABU327702:ABW327702 ALQ327702:ALS327702 AVM327702:AVO327702 BFI327702:BFK327702 BPE327702:BPG327702 BZA327702:BZC327702 CIW327702:CIY327702 CSS327702:CSU327702 DCO327702:DCQ327702 DMK327702:DMM327702 DWG327702:DWI327702 EGC327702:EGE327702 EPY327702:EQA327702 EZU327702:EZW327702 FJQ327702:FJS327702 FTM327702:FTO327702 GDI327702:GDK327702 GNE327702:GNG327702 GXA327702:GXC327702 HGW327702:HGY327702 HQS327702:HQU327702 IAO327702:IAQ327702 IKK327702:IKM327702 IUG327702:IUI327702 JEC327702:JEE327702 JNY327702:JOA327702 JXU327702:JXW327702 KHQ327702:KHS327702 KRM327702:KRO327702 LBI327702:LBK327702 LLE327702:LLG327702 LVA327702:LVC327702 MEW327702:MEY327702 MOS327702:MOU327702 MYO327702:MYQ327702 NIK327702:NIM327702 NSG327702:NSI327702 OCC327702:OCE327702 OLY327702:OMA327702 OVU327702:OVW327702 PFQ327702:PFS327702 PPM327702:PPO327702 PZI327702:PZK327702 QJE327702:QJG327702 QTA327702:QTC327702 RCW327702:RCY327702 RMS327702:RMU327702 RWO327702:RWQ327702 SGK327702:SGM327702 SQG327702:SQI327702 TAC327702:TAE327702 TJY327702:TKA327702 TTU327702:TTW327702 UDQ327702:UDS327702 UNM327702:UNO327702 UXI327702:UXK327702 VHE327702:VHG327702 VRA327702:VRC327702 WAW327702:WAY327702 WKS327702:WKU327702 WUO327702:WUQ327702 D393238:F393238 IC393238:IE393238 RY393238:SA393238 ABU393238:ABW393238 ALQ393238:ALS393238 AVM393238:AVO393238 BFI393238:BFK393238 BPE393238:BPG393238 BZA393238:BZC393238 CIW393238:CIY393238 CSS393238:CSU393238 DCO393238:DCQ393238 DMK393238:DMM393238 DWG393238:DWI393238 EGC393238:EGE393238 EPY393238:EQA393238 EZU393238:EZW393238 FJQ393238:FJS393238 FTM393238:FTO393238 GDI393238:GDK393238 GNE393238:GNG393238 GXA393238:GXC393238 HGW393238:HGY393238 HQS393238:HQU393238 IAO393238:IAQ393238 IKK393238:IKM393238 IUG393238:IUI393238 JEC393238:JEE393238 JNY393238:JOA393238 JXU393238:JXW393238 KHQ393238:KHS393238 KRM393238:KRO393238 LBI393238:LBK393238 LLE393238:LLG393238 LVA393238:LVC393238 MEW393238:MEY393238 MOS393238:MOU393238 MYO393238:MYQ393238 NIK393238:NIM393238 NSG393238:NSI393238 OCC393238:OCE393238 OLY393238:OMA393238 OVU393238:OVW393238 PFQ393238:PFS393238 PPM393238:PPO393238 PZI393238:PZK393238 QJE393238:QJG393238 QTA393238:QTC393238 RCW393238:RCY393238 RMS393238:RMU393238 RWO393238:RWQ393238 SGK393238:SGM393238 SQG393238:SQI393238 TAC393238:TAE393238 TJY393238:TKA393238 TTU393238:TTW393238 UDQ393238:UDS393238 UNM393238:UNO393238 UXI393238:UXK393238 VHE393238:VHG393238 VRA393238:VRC393238 WAW393238:WAY393238 WKS393238:WKU393238 WUO393238:WUQ393238 D458774:F458774 IC458774:IE458774 RY458774:SA458774 ABU458774:ABW458774 ALQ458774:ALS458774 AVM458774:AVO458774 BFI458774:BFK458774 BPE458774:BPG458774 BZA458774:BZC458774 CIW458774:CIY458774 CSS458774:CSU458774 DCO458774:DCQ458774 DMK458774:DMM458774 DWG458774:DWI458774 EGC458774:EGE458774 EPY458774:EQA458774 EZU458774:EZW458774 FJQ458774:FJS458774 FTM458774:FTO458774 GDI458774:GDK458774 GNE458774:GNG458774 GXA458774:GXC458774 HGW458774:HGY458774 HQS458774:HQU458774 IAO458774:IAQ458774 IKK458774:IKM458774 IUG458774:IUI458774 JEC458774:JEE458774 JNY458774:JOA458774 JXU458774:JXW458774 KHQ458774:KHS458774 KRM458774:KRO458774 LBI458774:LBK458774 LLE458774:LLG458774 LVA458774:LVC458774 MEW458774:MEY458774 MOS458774:MOU458774 MYO458774:MYQ458774 NIK458774:NIM458774 NSG458774:NSI458774 OCC458774:OCE458774 OLY458774:OMA458774 OVU458774:OVW458774 PFQ458774:PFS458774 PPM458774:PPO458774 PZI458774:PZK458774 QJE458774:QJG458774 QTA458774:QTC458774 RCW458774:RCY458774 RMS458774:RMU458774 RWO458774:RWQ458774 SGK458774:SGM458774 SQG458774:SQI458774 TAC458774:TAE458774 TJY458774:TKA458774 TTU458774:TTW458774 UDQ458774:UDS458774 UNM458774:UNO458774 UXI458774:UXK458774 VHE458774:VHG458774 VRA458774:VRC458774 WAW458774:WAY458774 WKS458774:WKU458774 WUO458774:WUQ458774 D524310:F524310 IC524310:IE524310 RY524310:SA524310 ABU524310:ABW524310 ALQ524310:ALS524310 AVM524310:AVO524310 BFI524310:BFK524310 BPE524310:BPG524310 BZA524310:BZC524310 CIW524310:CIY524310 CSS524310:CSU524310 DCO524310:DCQ524310 DMK524310:DMM524310 DWG524310:DWI524310 EGC524310:EGE524310 EPY524310:EQA524310 EZU524310:EZW524310 FJQ524310:FJS524310 FTM524310:FTO524310 GDI524310:GDK524310 GNE524310:GNG524310 GXA524310:GXC524310 HGW524310:HGY524310 HQS524310:HQU524310 IAO524310:IAQ524310 IKK524310:IKM524310 IUG524310:IUI524310 JEC524310:JEE524310 JNY524310:JOA524310 JXU524310:JXW524310 KHQ524310:KHS524310 KRM524310:KRO524310 LBI524310:LBK524310 LLE524310:LLG524310 LVA524310:LVC524310 MEW524310:MEY524310 MOS524310:MOU524310 MYO524310:MYQ524310 NIK524310:NIM524310 NSG524310:NSI524310 OCC524310:OCE524310 OLY524310:OMA524310 OVU524310:OVW524310 PFQ524310:PFS524310 PPM524310:PPO524310 PZI524310:PZK524310 QJE524310:QJG524310 QTA524310:QTC524310 RCW524310:RCY524310 RMS524310:RMU524310 RWO524310:RWQ524310 SGK524310:SGM524310 SQG524310:SQI524310 TAC524310:TAE524310 TJY524310:TKA524310 TTU524310:TTW524310 UDQ524310:UDS524310 UNM524310:UNO524310 UXI524310:UXK524310 VHE524310:VHG524310 VRA524310:VRC524310 WAW524310:WAY524310 WKS524310:WKU524310 WUO524310:WUQ524310 D589846:F589846 IC589846:IE589846 RY589846:SA589846 ABU589846:ABW589846 ALQ589846:ALS589846 AVM589846:AVO589846 BFI589846:BFK589846 BPE589846:BPG589846 BZA589846:BZC589846 CIW589846:CIY589846 CSS589846:CSU589846 DCO589846:DCQ589846 DMK589846:DMM589846 DWG589846:DWI589846 EGC589846:EGE589846 EPY589846:EQA589846 EZU589846:EZW589846 FJQ589846:FJS589846 FTM589846:FTO589846 GDI589846:GDK589846 GNE589846:GNG589846 GXA589846:GXC589846 HGW589846:HGY589846 HQS589846:HQU589846 IAO589846:IAQ589846 IKK589846:IKM589846 IUG589846:IUI589846 JEC589846:JEE589846 JNY589846:JOA589846 JXU589846:JXW589846 KHQ589846:KHS589846 KRM589846:KRO589846 LBI589846:LBK589846 LLE589846:LLG589846 LVA589846:LVC589846 MEW589846:MEY589846 MOS589846:MOU589846 MYO589846:MYQ589846 NIK589846:NIM589846 NSG589846:NSI589846 OCC589846:OCE589846 OLY589846:OMA589846 OVU589846:OVW589846 PFQ589846:PFS589846 PPM589846:PPO589846 PZI589846:PZK589846 QJE589846:QJG589846 QTA589846:QTC589846 RCW589846:RCY589846 RMS589846:RMU589846 RWO589846:RWQ589846 SGK589846:SGM589846 SQG589846:SQI589846 TAC589846:TAE589846 TJY589846:TKA589846 TTU589846:TTW589846 UDQ589846:UDS589846 UNM589846:UNO589846 UXI589846:UXK589846 VHE589846:VHG589846 VRA589846:VRC589846 WAW589846:WAY589846 WKS589846:WKU589846 WUO589846:WUQ589846 D655382:F655382 IC655382:IE655382 RY655382:SA655382 ABU655382:ABW655382 ALQ655382:ALS655382 AVM655382:AVO655382 BFI655382:BFK655382 BPE655382:BPG655382 BZA655382:BZC655382 CIW655382:CIY655382 CSS655382:CSU655382 DCO655382:DCQ655382 DMK655382:DMM655382 DWG655382:DWI655382 EGC655382:EGE655382 EPY655382:EQA655382 EZU655382:EZW655382 FJQ655382:FJS655382 FTM655382:FTO655382 GDI655382:GDK655382 GNE655382:GNG655382 GXA655382:GXC655382 HGW655382:HGY655382 HQS655382:HQU655382 IAO655382:IAQ655382 IKK655382:IKM655382 IUG655382:IUI655382 JEC655382:JEE655382 JNY655382:JOA655382 JXU655382:JXW655382 KHQ655382:KHS655382 KRM655382:KRO655382 LBI655382:LBK655382 LLE655382:LLG655382 LVA655382:LVC655382 MEW655382:MEY655382 MOS655382:MOU655382 MYO655382:MYQ655382 NIK655382:NIM655382 NSG655382:NSI655382 OCC655382:OCE655382 OLY655382:OMA655382 OVU655382:OVW655382 PFQ655382:PFS655382 PPM655382:PPO655382 PZI655382:PZK655382 QJE655382:QJG655382 QTA655382:QTC655382 RCW655382:RCY655382 RMS655382:RMU655382 RWO655382:RWQ655382 SGK655382:SGM655382 SQG655382:SQI655382 TAC655382:TAE655382 TJY655382:TKA655382 TTU655382:TTW655382 UDQ655382:UDS655382 UNM655382:UNO655382 UXI655382:UXK655382 VHE655382:VHG655382 VRA655382:VRC655382 WAW655382:WAY655382 WKS655382:WKU655382 WUO655382:WUQ655382 D720918:F720918 IC720918:IE720918 RY720918:SA720918 ABU720918:ABW720918 ALQ720918:ALS720918 AVM720918:AVO720918 BFI720918:BFK720918 BPE720918:BPG720918 BZA720918:BZC720918 CIW720918:CIY720918 CSS720918:CSU720918 DCO720918:DCQ720918 DMK720918:DMM720918 DWG720918:DWI720918 EGC720918:EGE720918 EPY720918:EQA720918 EZU720918:EZW720918 FJQ720918:FJS720918 FTM720918:FTO720918 GDI720918:GDK720918 GNE720918:GNG720918 GXA720918:GXC720918 HGW720918:HGY720918 HQS720918:HQU720918 IAO720918:IAQ720918 IKK720918:IKM720918 IUG720918:IUI720918 JEC720918:JEE720918 JNY720918:JOA720918 JXU720918:JXW720918 KHQ720918:KHS720918 KRM720918:KRO720918 LBI720918:LBK720918 LLE720918:LLG720918 LVA720918:LVC720918 MEW720918:MEY720918 MOS720918:MOU720918 MYO720918:MYQ720918 NIK720918:NIM720918 NSG720918:NSI720918 OCC720918:OCE720918 OLY720918:OMA720918 OVU720918:OVW720918 PFQ720918:PFS720918 PPM720918:PPO720918 PZI720918:PZK720918 QJE720918:QJG720918 QTA720918:QTC720918 RCW720918:RCY720918 RMS720918:RMU720918 RWO720918:RWQ720918 SGK720918:SGM720918 SQG720918:SQI720918 TAC720918:TAE720918 TJY720918:TKA720918 TTU720918:TTW720918 UDQ720918:UDS720918 UNM720918:UNO720918 UXI720918:UXK720918 VHE720918:VHG720918 VRA720918:VRC720918 WAW720918:WAY720918 WKS720918:WKU720918 WUO720918:WUQ720918 D786454:F786454 IC786454:IE786454 RY786454:SA786454 ABU786454:ABW786454 ALQ786454:ALS786454 AVM786454:AVO786454 BFI786454:BFK786454 BPE786454:BPG786454 BZA786454:BZC786454 CIW786454:CIY786454 CSS786454:CSU786454 DCO786454:DCQ786454 DMK786454:DMM786454 DWG786454:DWI786454 EGC786454:EGE786454 EPY786454:EQA786454 EZU786454:EZW786454 FJQ786454:FJS786454 FTM786454:FTO786454 GDI786454:GDK786454 GNE786454:GNG786454 GXA786454:GXC786454 HGW786454:HGY786454 HQS786454:HQU786454 IAO786454:IAQ786454 IKK786454:IKM786454 IUG786454:IUI786454 JEC786454:JEE786454 JNY786454:JOA786454 JXU786454:JXW786454 KHQ786454:KHS786454 KRM786454:KRO786454 LBI786454:LBK786454 LLE786454:LLG786454 LVA786454:LVC786454 MEW786454:MEY786454 MOS786454:MOU786454 MYO786454:MYQ786454 NIK786454:NIM786454 NSG786454:NSI786454 OCC786454:OCE786454 OLY786454:OMA786454 OVU786454:OVW786454 PFQ786454:PFS786454 PPM786454:PPO786454 PZI786454:PZK786454 QJE786454:QJG786454 QTA786454:QTC786454 RCW786454:RCY786454 RMS786454:RMU786454 RWO786454:RWQ786454 SGK786454:SGM786454 SQG786454:SQI786454 TAC786454:TAE786454 TJY786454:TKA786454 TTU786454:TTW786454 UDQ786454:UDS786454 UNM786454:UNO786454 UXI786454:UXK786454 VHE786454:VHG786454 VRA786454:VRC786454 WAW786454:WAY786454 WKS786454:WKU786454 WUO786454:WUQ786454 D851990:F851990 IC851990:IE851990 RY851990:SA851990 ABU851990:ABW851990 ALQ851990:ALS851990 AVM851990:AVO851990 BFI851990:BFK851990 BPE851990:BPG851990 BZA851990:BZC851990 CIW851990:CIY851990 CSS851990:CSU851990 DCO851990:DCQ851990 DMK851990:DMM851990 DWG851990:DWI851990 EGC851990:EGE851990 EPY851990:EQA851990 EZU851990:EZW851990 FJQ851990:FJS851990 FTM851990:FTO851990 GDI851990:GDK851990 GNE851990:GNG851990 GXA851990:GXC851990 HGW851990:HGY851990 HQS851990:HQU851990 IAO851990:IAQ851990 IKK851990:IKM851990 IUG851990:IUI851990 JEC851990:JEE851990 JNY851990:JOA851990 JXU851990:JXW851990 KHQ851990:KHS851990 KRM851990:KRO851990 LBI851990:LBK851990 LLE851990:LLG851990 LVA851990:LVC851990 MEW851990:MEY851990 MOS851990:MOU851990 MYO851990:MYQ851990 NIK851990:NIM851990 NSG851990:NSI851990 OCC851990:OCE851990 OLY851990:OMA851990 OVU851990:OVW851990 PFQ851990:PFS851990 PPM851990:PPO851990 PZI851990:PZK851990 QJE851990:QJG851990 QTA851990:QTC851990 RCW851990:RCY851990 RMS851990:RMU851990 RWO851990:RWQ851990 SGK851990:SGM851990 SQG851990:SQI851990 TAC851990:TAE851990 TJY851990:TKA851990 TTU851990:TTW851990 UDQ851990:UDS851990 UNM851990:UNO851990 UXI851990:UXK851990 VHE851990:VHG851990 VRA851990:VRC851990 WAW851990:WAY851990 WKS851990:WKU851990 WUO851990:WUQ851990 D917526:F917526 IC917526:IE917526 RY917526:SA917526 ABU917526:ABW917526 ALQ917526:ALS917526 AVM917526:AVO917526 BFI917526:BFK917526 BPE917526:BPG917526 BZA917526:BZC917526 CIW917526:CIY917526 CSS917526:CSU917526 DCO917526:DCQ917526 DMK917526:DMM917526 DWG917526:DWI917526 EGC917526:EGE917526 EPY917526:EQA917526 EZU917526:EZW917526 FJQ917526:FJS917526 FTM917526:FTO917526 GDI917526:GDK917526 GNE917526:GNG917526 GXA917526:GXC917526 HGW917526:HGY917526 HQS917526:HQU917526 IAO917526:IAQ917526 IKK917526:IKM917526 IUG917526:IUI917526 JEC917526:JEE917526 JNY917526:JOA917526 JXU917526:JXW917526 KHQ917526:KHS917526 KRM917526:KRO917526 LBI917526:LBK917526 LLE917526:LLG917526 LVA917526:LVC917526 MEW917526:MEY917526 MOS917526:MOU917526 MYO917526:MYQ917526 NIK917526:NIM917526 NSG917526:NSI917526 OCC917526:OCE917526 OLY917526:OMA917526 OVU917526:OVW917526 PFQ917526:PFS917526 PPM917526:PPO917526 PZI917526:PZK917526 QJE917526:QJG917526 QTA917526:QTC917526 RCW917526:RCY917526 RMS917526:RMU917526 RWO917526:RWQ917526 SGK917526:SGM917526 SQG917526:SQI917526 TAC917526:TAE917526 TJY917526:TKA917526 TTU917526:TTW917526 UDQ917526:UDS917526 UNM917526:UNO917526 UXI917526:UXK917526 VHE917526:VHG917526 VRA917526:VRC917526 WAW917526:WAY917526 WKS917526:WKU917526 WUO917526:WUQ917526 D983062:F983062 IC983062:IE983062 RY983062:SA983062 ABU983062:ABW983062 ALQ983062:ALS983062 AVM983062:AVO983062 BFI983062:BFK983062 BPE983062:BPG983062 BZA983062:BZC983062 CIW983062:CIY983062 CSS983062:CSU983062 DCO983062:DCQ983062 DMK983062:DMM983062 DWG983062:DWI983062 EGC983062:EGE983062 EPY983062:EQA983062 EZU983062:EZW983062 FJQ983062:FJS983062 FTM983062:FTO983062 GDI983062:GDK983062 GNE983062:GNG983062 GXA983062:GXC983062 HGW983062:HGY983062 HQS983062:HQU983062 IAO983062:IAQ983062 IKK983062:IKM983062 IUG983062:IUI983062 JEC983062:JEE983062 JNY983062:JOA983062 JXU983062:JXW983062 KHQ983062:KHS983062 KRM983062:KRO983062 LBI983062:LBK983062 LLE983062:LLG983062 LVA983062:LVC983062 MEW983062:MEY983062 MOS983062:MOU983062 MYO983062:MYQ983062 NIK983062:NIM983062 NSG983062:NSI983062 OCC983062:OCE983062 OLY983062:OMA983062 OVU983062:OVW983062 PFQ983062:PFS983062 PPM983062:PPO983062 PZI983062:PZK983062 QJE983062:QJG983062 QTA983062:QTC983062 RCW983062:RCY983062 RMS983062:RMU983062 RWO983062:RWQ983062 SGK983062:SGM983062 SQG983062:SQI983062 TAC983062:TAE983062 TJY983062:TKA983062 TTU983062:TTW983062 UDQ983062:UDS983062 UNM983062:UNO983062 UXI983062:UXK983062 VHE983062:VHG983062 VRA983062:VRC983062 WAW983062:WAY983062 WKS983062:WKU983062 WUO983062:WUQ983062 WUO15:WUQ15 WKS15:WKU15 WAW15:WAY15 VRA15:VRC15 VHE15:VHG15 UXI15:UXK15 UNM15:UNO15 UDQ15:UDS15 TTU15:TTW15 TJY15:TKA15 TAC15:TAE15 SQG15:SQI15 SGK15:SGM15 RWO15:RWQ15 RMS15:RMU15 RCW15:RCY15 QTA15:QTC15 QJE15:QJG15 PZI15:PZK15 PPM15:PPO15 PFQ15:PFS15 OVU15:OVW15 OLY15:OMA15 OCC15:OCE15 NSG15:NSI15 NIK15:NIM15 MYO15:MYQ15 MOS15:MOU15 MEW15:MEY15 LVA15:LVC15 LLE15:LLG15 LBI15:LBK15 KRM15:KRO15 KHQ15:KHS15 JXU15:JXW15 JNY15:JOA15 JEC15:JEE15 IUG15:IUI15 IKK15:IKM15 IAO15:IAQ15 HQS15:HQU15 HGW15:HGY15 GXA15:GXC15 GNE15:GNG15 GDI15:GDK15 FTM15:FTO15 FJQ15:FJS15 EZU15:EZW15 EPY15:EQA15 EGC15:EGE15 DWG15:DWI15 DMK15:DMM15 DCO15:DCQ15 CSS15:CSU15 CIW15:CIY15 BZA15:BZC15 BPE15:BPG15 BFI15:BFK15 AVM15:AVO15 ALQ15:ALS15 ABU15:ABW15 RY15:SA15 IC15:IE15" xr:uid="{F7A7AE66-A5B9-449D-8D9A-B64A0CF55BE3}"/>
    <dataValidation allowBlank="1" showInputMessage="1" showErrorMessage="1" promptTitle="Sindicato Profissional:" sqref="D65560:F65560 IC65560:IE65560 RY65560:SA65560 ABU65560:ABW65560 ALQ65560:ALS65560 AVM65560:AVO65560 BFI65560:BFK65560 BPE65560:BPG65560 BZA65560:BZC65560 CIW65560:CIY65560 CSS65560:CSU65560 DCO65560:DCQ65560 DMK65560:DMM65560 DWG65560:DWI65560 EGC65560:EGE65560 EPY65560:EQA65560 EZU65560:EZW65560 FJQ65560:FJS65560 FTM65560:FTO65560 GDI65560:GDK65560 GNE65560:GNG65560 GXA65560:GXC65560 HGW65560:HGY65560 HQS65560:HQU65560 IAO65560:IAQ65560 IKK65560:IKM65560 IUG65560:IUI65560 JEC65560:JEE65560 JNY65560:JOA65560 JXU65560:JXW65560 KHQ65560:KHS65560 KRM65560:KRO65560 LBI65560:LBK65560 LLE65560:LLG65560 LVA65560:LVC65560 MEW65560:MEY65560 MOS65560:MOU65560 MYO65560:MYQ65560 NIK65560:NIM65560 NSG65560:NSI65560 OCC65560:OCE65560 OLY65560:OMA65560 OVU65560:OVW65560 PFQ65560:PFS65560 PPM65560:PPO65560 PZI65560:PZK65560 QJE65560:QJG65560 QTA65560:QTC65560 RCW65560:RCY65560 RMS65560:RMU65560 RWO65560:RWQ65560 SGK65560:SGM65560 SQG65560:SQI65560 TAC65560:TAE65560 TJY65560:TKA65560 TTU65560:TTW65560 UDQ65560:UDS65560 UNM65560:UNO65560 UXI65560:UXK65560 VHE65560:VHG65560 VRA65560:VRC65560 WAW65560:WAY65560 WKS65560:WKU65560 WUO65560:WUQ65560 D131096:F131096 IC131096:IE131096 RY131096:SA131096 ABU131096:ABW131096 ALQ131096:ALS131096 AVM131096:AVO131096 BFI131096:BFK131096 BPE131096:BPG131096 BZA131096:BZC131096 CIW131096:CIY131096 CSS131096:CSU131096 DCO131096:DCQ131096 DMK131096:DMM131096 DWG131096:DWI131096 EGC131096:EGE131096 EPY131096:EQA131096 EZU131096:EZW131096 FJQ131096:FJS131096 FTM131096:FTO131096 GDI131096:GDK131096 GNE131096:GNG131096 GXA131096:GXC131096 HGW131096:HGY131096 HQS131096:HQU131096 IAO131096:IAQ131096 IKK131096:IKM131096 IUG131096:IUI131096 JEC131096:JEE131096 JNY131096:JOA131096 JXU131096:JXW131096 KHQ131096:KHS131096 KRM131096:KRO131096 LBI131096:LBK131096 LLE131096:LLG131096 LVA131096:LVC131096 MEW131096:MEY131096 MOS131096:MOU131096 MYO131096:MYQ131096 NIK131096:NIM131096 NSG131096:NSI131096 OCC131096:OCE131096 OLY131096:OMA131096 OVU131096:OVW131096 PFQ131096:PFS131096 PPM131096:PPO131096 PZI131096:PZK131096 QJE131096:QJG131096 QTA131096:QTC131096 RCW131096:RCY131096 RMS131096:RMU131096 RWO131096:RWQ131096 SGK131096:SGM131096 SQG131096:SQI131096 TAC131096:TAE131096 TJY131096:TKA131096 TTU131096:TTW131096 UDQ131096:UDS131096 UNM131096:UNO131096 UXI131096:UXK131096 VHE131096:VHG131096 VRA131096:VRC131096 WAW131096:WAY131096 WKS131096:WKU131096 WUO131096:WUQ131096 D196632:F196632 IC196632:IE196632 RY196632:SA196632 ABU196632:ABW196632 ALQ196632:ALS196632 AVM196632:AVO196632 BFI196632:BFK196632 BPE196632:BPG196632 BZA196632:BZC196632 CIW196632:CIY196632 CSS196632:CSU196632 DCO196632:DCQ196632 DMK196632:DMM196632 DWG196632:DWI196632 EGC196632:EGE196632 EPY196632:EQA196632 EZU196632:EZW196632 FJQ196632:FJS196632 FTM196632:FTO196632 GDI196632:GDK196632 GNE196632:GNG196632 GXA196632:GXC196632 HGW196632:HGY196632 HQS196632:HQU196632 IAO196632:IAQ196632 IKK196632:IKM196632 IUG196632:IUI196632 JEC196632:JEE196632 JNY196632:JOA196632 JXU196632:JXW196632 KHQ196632:KHS196632 KRM196632:KRO196632 LBI196632:LBK196632 LLE196632:LLG196632 LVA196632:LVC196632 MEW196632:MEY196632 MOS196632:MOU196632 MYO196632:MYQ196632 NIK196632:NIM196632 NSG196632:NSI196632 OCC196632:OCE196632 OLY196632:OMA196632 OVU196632:OVW196632 PFQ196632:PFS196632 PPM196632:PPO196632 PZI196632:PZK196632 QJE196632:QJG196632 QTA196632:QTC196632 RCW196632:RCY196632 RMS196632:RMU196632 RWO196632:RWQ196632 SGK196632:SGM196632 SQG196632:SQI196632 TAC196632:TAE196632 TJY196632:TKA196632 TTU196632:TTW196632 UDQ196632:UDS196632 UNM196632:UNO196632 UXI196632:UXK196632 VHE196632:VHG196632 VRA196632:VRC196632 WAW196632:WAY196632 WKS196632:WKU196632 WUO196632:WUQ196632 D262168:F262168 IC262168:IE262168 RY262168:SA262168 ABU262168:ABW262168 ALQ262168:ALS262168 AVM262168:AVO262168 BFI262168:BFK262168 BPE262168:BPG262168 BZA262168:BZC262168 CIW262168:CIY262168 CSS262168:CSU262168 DCO262168:DCQ262168 DMK262168:DMM262168 DWG262168:DWI262168 EGC262168:EGE262168 EPY262168:EQA262168 EZU262168:EZW262168 FJQ262168:FJS262168 FTM262168:FTO262168 GDI262168:GDK262168 GNE262168:GNG262168 GXA262168:GXC262168 HGW262168:HGY262168 HQS262168:HQU262168 IAO262168:IAQ262168 IKK262168:IKM262168 IUG262168:IUI262168 JEC262168:JEE262168 JNY262168:JOA262168 JXU262168:JXW262168 KHQ262168:KHS262168 KRM262168:KRO262168 LBI262168:LBK262168 LLE262168:LLG262168 LVA262168:LVC262168 MEW262168:MEY262168 MOS262168:MOU262168 MYO262168:MYQ262168 NIK262168:NIM262168 NSG262168:NSI262168 OCC262168:OCE262168 OLY262168:OMA262168 OVU262168:OVW262168 PFQ262168:PFS262168 PPM262168:PPO262168 PZI262168:PZK262168 QJE262168:QJG262168 QTA262168:QTC262168 RCW262168:RCY262168 RMS262168:RMU262168 RWO262168:RWQ262168 SGK262168:SGM262168 SQG262168:SQI262168 TAC262168:TAE262168 TJY262168:TKA262168 TTU262168:TTW262168 UDQ262168:UDS262168 UNM262168:UNO262168 UXI262168:UXK262168 VHE262168:VHG262168 VRA262168:VRC262168 WAW262168:WAY262168 WKS262168:WKU262168 WUO262168:WUQ262168 D327704:F327704 IC327704:IE327704 RY327704:SA327704 ABU327704:ABW327704 ALQ327704:ALS327704 AVM327704:AVO327704 BFI327704:BFK327704 BPE327704:BPG327704 BZA327704:BZC327704 CIW327704:CIY327704 CSS327704:CSU327704 DCO327704:DCQ327704 DMK327704:DMM327704 DWG327704:DWI327704 EGC327704:EGE327704 EPY327704:EQA327704 EZU327704:EZW327704 FJQ327704:FJS327704 FTM327704:FTO327704 GDI327704:GDK327704 GNE327704:GNG327704 GXA327704:GXC327704 HGW327704:HGY327704 HQS327704:HQU327704 IAO327704:IAQ327704 IKK327704:IKM327704 IUG327704:IUI327704 JEC327704:JEE327704 JNY327704:JOA327704 JXU327704:JXW327704 KHQ327704:KHS327704 KRM327704:KRO327704 LBI327704:LBK327704 LLE327704:LLG327704 LVA327704:LVC327704 MEW327704:MEY327704 MOS327704:MOU327704 MYO327704:MYQ327704 NIK327704:NIM327704 NSG327704:NSI327704 OCC327704:OCE327704 OLY327704:OMA327704 OVU327704:OVW327704 PFQ327704:PFS327704 PPM327704:PPO327704 PZI327704:PZK327704 QJE327704:QJG327704 QTA327704:QTC327704 RCW327704:RCY327704 RMS327704:RMU327704 RWO327704:RWQ327704 SGK327704:SGM327704 SQG327704:SQI327704 TAC327704:TAE327704 TJY327704:TKA327704 TTU327704:TTW327704 UDQ327704:UDS327704 UNM327704:UNO327704 UXI327704:UXK327704 VHE327704:VHG327704 VRA327704:VRC327704 WAW327704:WAY327704 WKS327704:WKU327704 WUO327704:WUQ327704 D393240:F393240 IC393240:IE393240 RY393240:SA393240 ABU393240:ABW393240 ALQ393240:ALS393240 AVM393240:AVO393240 BFI393240:BFK393240 BPE393240:BPG393240 BZA393240:BZC393240 CIW393240:CIY393240 CSS393240:CSU393240 DCO393240:DCQ393240 DMK393240:DMM393240 DWG393240:DWI393240 EGC393240:EGE393240 EPY393240:EQA393240 EZU393240:EZW393240 FJQ393240:FJS393240 FTM393240:FTO393240 GDI393240:GDK393240 GNE393240:GNG393240 GXA393240:GXC393240 HGW393240:HGY393240 HQS393240:HQU393240 IAO393240:IAQ393240 IKK393240:IKM393240 IUG393240:IUI393240 JEC393240:JEE393240 JNY393240:JOA393240 JXU393240:JXW393240 KHQ393240:KHS393240 KRM393240:KRO393240 LBI393240:LBK393240 LLE393240:LLG393240 LVA393240:LVC393240 MEW393240:MEY393240 MOS393240:MOU393240 MYO393240:MYQ393240 NIK393240:NIM393240 NSG393240:NSI393240 OCC393240:OCE393240 OLY393240:OMA393240 OVU393240:OVW393240 PFQ393240:PFS393240 PPM393240:PPO393240 PZI393240:PZK393240 QJE393240:QJG393240 QTA393240:QTC393240 RCW393240:RCY393240 RMS393240:RMU393240 RWO393240:RWQ393240 SGK393240:SGM393240 SQG393240:SQI393240 TAC393240:TAE393240 TJY393240:TKA393240 TTU393240:TTW393240 UDQ393240:UDS393240 UNM393240:UNO393240 UXI393240:UXK393240 VHE393240:VHG393240 VRA393240:VRC393240 WAW393240:WAY393240 WKS393240:WKU393240 WUO393240:WUQ393240 D458776:F458776 IC458776:IE458776 RY458776:SA458776 ABU458776:ABW458776 ALQ458776:ALS458776 AVM458776:AVO458776 BFI458776:BFK458776 BPE458776:BPG458776 BZA458776:BZC458776 CIW458776:CIY458776 CSS458776:CSU458776 DCO458776:DCQ458776 DMK458776:DMM458776 DWG458776:DWI458776 EGC458776:EGE458776 EPY458776:EQA458776 EZU458776:EZW458776 FJQ458776:FJS458776 FTM458776:FTO458776 GDI458776:GDK458776 GNE458776:GNG458776 GXA458776:GXC458776 HGW458776:HGY458776 HQS458776:HQU458776 IAO458776:IAQ458776 IKK458776:IKM458776 IUG458776:IUI458776 JEC458776:JEE458776 JNY458776:JOA458776 JXU458776:JXW458776 KHQ458776:KHS458776 KRM458776:KRO458776 LBI458776:LBK458776 LLE458776:LLG458776 LVA458776:LVC458776 MEW458776:MEY458776 MOS458776:MOU458776 MYO458776:MYQ458776 NIK458776:NIM458776 NSG458776:NSI458776 OCC458776:OCE458776 OLY458776:OMA458776 OVU458776:OVW458776 PFQ458776:PFS458776 PPM458776:PPO458776 PZI458776:PZK458776 QJE458776:QJG458776 QTA458776:QTC458776 RCW458776:RCY458776 RMS458776:RMU458776 RWO458776:RWQ458776 SGK458776:SGM458776 SQG458776:SQI458776 TAC458776:TAE458776 TJY458776:TKA458776 TTU458776:TTW458776 UDQ458776:UDS458776 UNM458776:UNO458776 UXI458776:UXK458776 VHE458776:VHG458776 VRA458776:VRC458776 WAW458776:WAY458776 WKS458776:WKU458776 WUO458776:WUQ458776 D524312:F524312 IC524312:IE524312 RY524312:SA524312 ABU524312:ABW524312 ALQ524312:ALS524312 AVM524312:AVO524312 BFI524312:BFK524312 BPE524312:BPG524312 BZA524312:BZC524312 CIW524312:CIY524312 CSS524312:CSU524312 DCO524312:DCQ524312 DMK524312:DMM524312 DWG524312:DWI524312 EGC524312:EGE524312 EPY524312:EQA524312 EZU524312:EZW524312 FJQ524312:FJS524312 FTM524312:FTO524312 GDI524312:GDK524312 GNE524312:GNG524312 GXA524312:GXC524312 HGW524312:HGY524312 HQS524312:HQU524312 IAO524312:IAQ524312 IKK524312:IKM524312 IUG524312:IUI524312 JEC524312:JEE524312 JNY524312:JOA524312 JXU524312:JXW524312 KHQ524312:KHS524312 KRM524312:KRO524312 LBI524312:LBK524312 LLE524312:LLG524312 LVA524312:LVC524312 MEW524312:MEY524312 MOS524312:MOU524312 MYO524312:MYQ524312 NIK524312:NIM524312 NSG524312:NSI524312 OCC524312:OCE524312 OLY524312:OMA524312 OVU524312:OVW524312 PFQ524312:PFS524312 PPM524312:PPO524312 PZI524312:PZK524312 QJE524312:QJG524312 QTA524312:QTC524312 RCW524312:RCY524312 RMS524312:RMU524312 RWO524312:RWQ524312 SGK524312:SGM524312 SQG524312:SQI524312 TAC524312:TAE524312 TJY524312:TKA524312 TTU524312:TTW524312 UDQ524312:UDS524312 UNM524312:UNO524312 UXI524312:UXK524312 VHE524312:VHG524312 VRA524312:VRC524312 WAW524312:WAY524312 WKS524312:WKU524312 WUO524312:WUQ524312 D589848:F589848 IC589848:IE589848 RY589848:SA589848 ABU589848:ABW589848 ALQ589848:ALS589848 AVM589848:AVO589848 BFI589848:BFK589848 BPE589848:BPG589848 BZA589848:BZC589848 CIW589848:CIY589848 CSS589848:CSU589848 DCO589848:DCQ589848 DMK589848:DMM589848 DWG589848:DWI589848 EGC589848:EGE589848 EPY589848:EQA589848 EZU589848:EZW589848 FJQ589848:FJS589848 FTM589848:FTO589848 GDI589848:GDK589848 GNE589848:GNG589848 GXA589848:GXC589848 HGW589848:HGY589848 HQS589848:HQU589848 IAO589848:IAQ589848 IKK589848:IKM589848 IUG589848:IUI589848 JEC589848:JEE589848 JNY589848:JOA589848 JXU589848:JXW589848 KHQ589848:KHS589848 KRM589848:KRO589848 LBI589848:LBK589848 LLE589848:LLG589848 LVA589848:LVC589848 MEW589848:MEY589848 MOS589848:MOU589848 MYO589848:MYQ589848 NIK589848:NIM589848 NSG589848:NSI589848 OCC589848:OCE589848 OLY589848:OMA589848 OVU589848:OVW589848 PFQ589848:PFS589848 PPM589848:PPO589848 PZI589848:PZK589848 QJE589848:QJG589848 QTA589848:QTC589848 RCW589848:RCY589848 RMS589848:RMU589848 RWO589848:RWQ589848 SGK589848:SGM589848 SQG589848:SQI589848 TAC589848:TAE589848 TJY589848:TKA589848 TTU589848:TTW589848 UDQ589848:UDS589848 UNM589848:UNO589848 UXI589848:UXK589848 VHE589848:VHG589848 VRA589848:VRC589848 WAW589848:WAY589848 WKS589848:WKU589848 WUO589848:WUQ589848 D655384:F655384 IC655384:IE655384 RY655384:SA655384 ABU655384:ABW655384 ALQ655384:ALS655384 AVM655384:AVO655384 BFI655384:BFK655384 BPE655384:BPG655384 BZA655384:BZC655384 CIW655384:CIY655384 CSS655384:CSU655384 DCO655384:DCQ655384 DMK655384:DMM655384 DWG655384:DWI655384 EGC655384:EGE655384 EPY655384:EQA655384 EZU655384:EZW655384 FJQ655384:FJS655384 FTM655384:FTO655384 GDI655384:GDK655384 GNE655384:GNG655384 GXA655384:GXC655384 HGW655384:HGY655384 HQS655384:HQU655384 IAO655384:IAQ655384 IKK655384:IKM655384 IUG655384:IUI655384 JEC655384:JEE655384 JNY655384:JOA655384 JXU655384:JXW655384 KHQ655384:KHS655384 KRM655384:KRO655384 LBI655384:LBK655384 LLE655384:LLG655384 LVA655384:LVC655384 MEW655384:MEY655384 MOS655384:MOU655384 MYO655384:MYQ655384 NIK655384:NIM655384 NSG655384:NSI655384 OCC655384:OCE655384 OLY655384:OMA655384 OVU655384:OVW655384 PFQ655384:PFS655384 PPM655384:PPO655384 PZI655384:PZK655384 QJE655384:QJG655384 QTA655384:QTC655384 RCW655384:RCY655384 RMS655384:RMU655384 RWO655384:RWQ655384 SGK655384:SGM655384 SQG655384:SQI655384 TAC655384:TAE655384 TJY655384:TKA655384 TTU655384:TTW655384 UDQ655384:UDS655384 UNM655384:UNO655384 UXI655384:UXK655384 VHE655384:VHG655384 VRA655384:VRC655384 WAW655384:WAY655384 WKS655384:WKU655384 WUO655384:WUQ655384 D720920:F720920 IC720920:IE720920 RY720920:SA720920 ABU720920:ABW720920 ALQ720920:ALS720920 AVM720920:AVO720920 BFI720920:BFK720920 BPE720920:BPG720920 BZA720920:BZC720920 CIW720920:CIY720920 CSS720920:CSU720920 DCO720920:DCQ720920 DMK720920:DMM720920 DWG720920:DWI720920 EGC720920:EGE720920 EPY720920:EQA720920 EZU720920:EZW720920 FJQ720920:FJS720920 FTM720920:FTO720920 GDI720920:GDK720920 GNE720920:GNG720920 GXA720920:GXC720920 HGW720920:HGY720920 HQS720920:HQU720920 IAO720920:IAQ720920 IKK720920:IKM720920 IUG720920:IUI720920 JEC720920:JEE720920 JNY720920:JOA720920 JXU720920:JXW720920 KHQ720920:KHS720920 KRM720920:KRO720920 LBI720920:LBK720920 LLE720920:LLG720920 LVA720920:LVC720920 MEW720920:MEY720920 MOS720920:MOU720920 MYO720920:MYQ720920 NIK720920:NIM720920 NSG720920:NSI720920 OCC720920:OCE720920 OLY720920:OMA720920 OVU720920:OVW720920 PFQ720920:PFS720920 PPM720920:PPO720920 PZI720920:PZK720920 QJE720920:QJG720920 QTA720920:QTC720920 RCW720920:RCY720920 RMS720920:RMU720920 RWO720920:RWQ720920 SGK720920:SGM720920 SQG720920:SQI720920 TAC720920:TAE720920 TJY720920:TKA720920 TTU720920:TTW720920 UDQ720920:UDS720920 UNM720920:UNO720920 UXI720920:UXK720920 VHE720920:VHG720920 VRA720920:VRC720920 WAW720920:WAY720920 WKS720920:WKU720920 WUO720920:WUQ720920 D786456:F786456 IC786456:IE786456 RY786456:SA786456 ABU786456:ABW786456 ALQ786456:ALS786456 AVM786456:AVO786456 BFI786456:BFK786456 BPE786456:BPG786456 BZA786456:BZC786456 CIW786456:CIY786456 CSS786456:CSU786456 DCO786456:DCQ786456 DMK786456:DMM786456 DWG786456:DWI786456 EGC786456:EGE786456 EPY786456:EQA786456 EZU786456:EZW786456 FJQ786456:FJS786456 FTM786456:FTO786456 GDI786456:GDK786456 GNE786456:GNG786456 GXA786456:GXC786456 HGW786456:HGY786456 HQS786456:HQU786456 IAO786456:IAQ786456 IKK786456:IKM786456 IUG786456:IUI786456 JEC786456:JEE786456 JNY786456:JOA786456 JXU786456:JXW786456 KHQ786456:KHS786456 KRM786456:KRO786456 LBI786456:LBK786456 LLE786456:LLG786456 LVA786456:LVC786456 MEW786456:MEY786456 MOS786456:MOU786456 MYO786456:MYQ786456 NIK786456:NIM786456 NSG786456:NSI786456 OCC786456:OCE786456 OLY786456:OMA786456 OVU786456:OVW786456 PFQ786456:PFS786456 PPM786456:PPO786456 PZI786456:PZK786456 QJE786456:QJG786456 QTA786456:QTC786456 RCW786456:RCY786456 RMS786456:RMU786456 RWO786456:RWQ786456 SGK786456:SGM786456 SQG786456:SQI786456 TAC786456:TAE786456 TJY786456:TKA786456 TTU786456:TTW786456 UDQ786456:UDS786456 UNM786456:UNO786456 UXI786456:UXK786456 VHE786456:VHG786456 VRA786456:VRC786456 WAW786456:WAY786456 WKS786456:WKU786456 WUO786456:WUQ786456 D851992:F851992 IC851992:IE851992 RY851992:SA851992 ABU851992:ABW851992 ALQ851992:ALS851992 AVM851992:AVO851992 BFI851992:BFK851992 BPE851992:BPG851992 BZA851992:BZC851992 CIW851992:CIY851992 CSS851992:CSU851992 DCO851992:DCQ851992 DMK851992:DMM851992 DWG851992:DWI851992 EGC851992:EGE851992 EPY851992:EQA851992 EZU851992:EZW851992 FJQ851992:FJS851992 FTM851992:FTO851992 GDI851992:GDK851992 GNE851992:GNG851992 GXA851992:GXC851992 HGW851992:HGY851992 HQS851992:HQU851992 IAO851992:IAQ851992 IKK851992:IKM851992 IUG851992:IUI851992 JEC851992:JEE851992 JNY851992:JOA851992 JXU851992:JXW851992 KHQ851992:KHS851992 KRM851992:KRO851992 LBI851992:LBK851992 LLE851992:LLG851992 LVA851992:LVC851992 MEW851992:MEY851992 MOS851992:MOU851992 MYO851992:MYQ851992 NIK851992:NIM851992 NSG851992:NSI851992 OCC851992:OCE851992 OLY851992:OMA851992 OVU851992:OVW851992 PFQ851992:PFS851992 PPM851992:PPO851992 PZI851992:PZK851992 QJE851992:QJG851992 QTA851992:QTC851992 RCW851992:RCY851992 RMS851992:RMU851992 RWO851992:RWQ851992 SGK851992:SGM851992 SQG851992:SQI851992 TAC851992:TAE851992 TJY851992:TKA851992 TTU851992:TTW851992 UDQ851992:UDS851992 UNM851992:UNO851992 UXI851992:UXK851992 VHE851992:VHG851992 VRA851992:VRC851992 WAW851992:WAY851992 WKS851992:WKU851992 WUO851992:WUQ851992 D917528:F917528 IC917528:IE917528 RY917528:SA917528 ABU917528:ABW917528 ALQ917528:ALS917528 AVM917528:AVO917528 BFI917528:BFK917528 BPE917528:BPG917528 BZA917528:BZC917528 CIW917528:CIY917528 CSS917528:CSU917528 DCO917528:DCQ917528 DMK917528:DMM917528 DWG917528:DWI917528 EGC917528:EGE917528 EPY917528:EQA917528 EZU917528:EZW917528 FJQ917528:FJS917528 FTM917528:FTO917528 GDI917528:GDK917528 GNE917528:GNG917528 GXA917528:GXC917528 HGW917528:HGY917528 HQS917528:HQU917528 IAO917528:IAQ917528 IKK917528:IKM917528 IUG917528:IUI917528 JEC917528:JEE917528 JNY917528:JOA917528 JXU917528:JXW917528 KHQ917528:KHS917528 KRM917528:KRO917528 LBI917528:LBK917528 LLE917528:LLG917528 LVA917528:LVC917528 MEW917528:MEY917528 MOS917528:MOU917528 MYO917528:MYQ917528 NIK917528:NIM917528 NSG917528:NSI917528 OCC917528:OCE917528 OLY917528:OMA917528 OVU917528:OVW917528 PFQ917528:PFS917528 PPM917528:PPO917528 PZI917528:PZK917528 QJE917528:QJG917528 QTA917528:QTC917528 RCW917528:RCY917528 RMS917528:RMU917528 RWO917528:RWQ917528 SGK917528:SGM917528 SQG917528:SQI917528 TAC917528:TAE917528 TJY917528:TKA917528 TTU917528:TTW917528 UDQ917528:UDS917528 UNM917528:UNO917528 UXI917528:UXK917528 VHE917528:VHG917528 VRA917528:VRC917528 WAW917528:WAY917528 WKS917528:WKU917528 WUO917528:WUQ917528 D983064:F983064 IC983064:IE983064 RY983064:SA983064 ABU983064:ABW983064 ALQ983064:ALS983064 AVM983064:AVO983064 BFI983064:BFK983064 BPE983064:BPG983064 BZA983064:BZC983064 CIW983064:CIY983064 CSS983064:CSU983064 DCO983064:DCQ983064 DMK983064:DMM983064 DWG983064:DWI983064 EGC983064:EGE983064 EPY983064:EQA983064 EZU983064:EZW983064 FJQ983064:FJS983064 FTM983064:FTO983064 GDI983064:GDK983064 GNE983064:GNG983064 GXA983064:GXC983064 HGW983064:HGY983064 HQS983064:HQU983064 IAO983064:IAQ983064 IKK983064:IKM983064 IUG983064:IUI983064 JEC983064:JEE983064 JNY983064:JOA983064 JXU983064:JXW983064 KHQ983064:KHS983064 KRM983064:KRO983064 LBI983064:LBK983064 LLE983064:LLG983064 LVA983064:LVC983064 MEW983064:MEY983064 MOS983064:MOU983064 MYO983064:MYQ983064 NIK983064:NIM983064 NSG983064:NSI983064 OCC983064:OCE983064 OLY983064:OMA983064 OVU983064:OVW983064 PFQ983064:PFS983064 PPM983064:PPO983064 PZI983064:PZK983064 QJE983064:QJG983064 QTA983064:QTC983064 RCW983064:RCY983064 RMS983064:RMU983064 RWO983064:RWQ983064 SGK983064:SGM983064 SQG983064:SQI983064 TAC983064:TAE983064 TJY983064:TKA983064 TTU983064:TTW983064 UDQ983064:UDS983064 UNM983064:UNO983064 UXI983064:UXK983064 VHE983064:VHG983064 VRA983064:VRC983064 WAW983064:WAY983064 WKS983064:WKU983064 WUO983064:WUQ983064 WUO17:WUQ17 WKS17:WKU17 WAW17:WAY17 VRA17:VRC17 VHE17:VHG17 UXI17:UXK17 UNM17:UNO17 UDQ17:UDS17 TTU17:TTW17 TJY17:TKA17 TAC17:TAE17 SQG17:SQI17 SGK17:SGM17 RWO17:RWQ17 RMS17:RMU17 RCW17:RCY17 QTA17:QTC17 QJE17:QJG17 PZI17:PZK17 PPM17:PPO17 PFQ17:PFS17 OVU17:OVW17 OLY17:OMA17 OCC17:OCE17 NSG17:NSI17 NIK17:NIM17 MYO17:MYQ17 MOS17:MOU17 MEW17:MEY17 LVA17:LVC17 LLE17:LLG17 LBI17:LBK17 KRM17:KRO17 KHQ17:KHS17 JXU17:JXW17 JNY17:JOA17 JEC17:JEE17 IUG17:IUI17 IKK17:IKM17 IAO17:IAQ17 HQS17:HQU17 HGW17:HGY17 GXA17:GXC17 GNE17:GNG17 GDI17:GDK17 FTM17:FTO17 FJQ17:FJS17 EZU17:EZW17 EPY17:EQA17 EGC17:EGE17 DWG17:DWI17 DMK17:DMM17 DCO17:DCQ17 CSS17:CSU17 CIW17:CIY17 BZA17:BZC17 BPE17:BPG17 BFI17:BFK17 AVM17:AVO17 ALQ17:ALS17 ABU17:ABW17 RY17:SA17 IC17:IE17 D17:F17" xr:uid="{3A8CE54A-8260-49CA-B785-A648FDC5DEAA}"/>
    <dataValidation type="date" operator="greaterThan" allowBlank="1" showInputMessage="1" showErrorMessage="1" errorTitle="Data Base:" error="Insira a data no formato &quot;dd/mm/aaaa&quot;._x000a_(Ex.: Para a data de 1º de janeiro de 2012, digite &quot;1/1/2012&quot;)" promptTitle="Data Base:" sqref="D65562:F65562 IC65562:IE65562 RY65562:SA65562 ABU65562:ABW65562 ALQ65562:ALS65562 AVM65562:AVO65562 BFI65562:BFK65562 BPE65562:BPG65562 BZA65562:BZC65562 CIW65562:CIY65562 CSS65562:CSU65562 DCO65562:DCQ65562 DMK65562:DMM65562 DWG65562:DWI65562 EGC65562:EGE65562 EPY65562:EQA65562 EZU65562:EZW65562 FJQ65562:FJS65562 FTM65562:FTO65562 GDI65562:GDK65562 GNE65562:GNG65562 GXA65562:GXC65562 HGW65562:HGY65562 HQS65562:HQU65562 IAO65562:IAQ65562 IKK65562:IKM65562 IUG65562:IUI65562 JEC65562:JEE65562 JNY65562:JOA65562 JXU65562:JXW65562 KHQ65562:KHS65562 KRM65562:KRO65562 LBI65562:LBK65562 LLE65562:LLG65562 LVA65562:LVC65562 MEW65562:MEY65562 MOS65562:MOU65562 MYO65562:MYQ65562 NIK65562:NIM65562 NSG65562:NSI65562 OCC65562:OCE65562 OLY65562:OMA65562 OVU65562:OVW65562 PFQ65562:PFS65562 PPM65562:PPO65562 PZI65562:PZK65562 QJE65562:QJG65562 QTA65562:QTC65562 RCW65562:RCY65562 RMS65562:RMU65562 RWO65562:RWQ65562 SGK65562:SGM65562 SQG65562:SQI65562 TAC65562:TAE65562 TJY65562:TKA65562 TTU65562:TTW65562 UDQ65562:UDS65562 UNM65562:UNO65562 UXI65562:UXK65562 VHE65562:VHG65562 VRA65562:VRC65562 WAW65562:WAY65562 WKS65562:WKU65562 WUO65562:WUQ65562 D131098:F131098 IC131098:IE131098 RY131098:SA131098 ABU131098:ABW131098 ALQ131098:ALS131098 AVM131098:AVO131098 BFI131098:BFK131098 BPE131098:BPG131098 BZA131098:BZC131098 CIW131098:CIY131098 CSS131098:CSU131098 DCO131098:DCQ131098 DMK131098:DMM131098 DWG131098:DWI131098 EGC131098:EGE131098 EPY131098:EQA131098 EZU131098:EZW131098 FJQ131098:FJS131098 FTM131098:FTO131098 GDI131098:GDK131098 GNE131098:GNG131098 GXA131098:GXC131098 HGW131098:HGY131098 HQS131098:HQU131098 IAO131098:IAQ131098 IKK131098:IKM131098 IUG131098:IUI131098 JEC131098:JEE131098 JNY131098:JOA131098 JXU131098:JXW131098 KHQ131098:KHS131098 KRM131098:KRO131098 LBI131098:LBK131098 LLE131098:LLG131098 LVA131098:LVC131098 MEW131098:MEY131098 MOS131098:MOU131098 MYO131098:MYQ131098 NIK131098:NIM131098 NSG131098:NSI131098 OCC131098:OCE131098 OLY131098:OMA131098 OVU131098:OVW131098 PFQ131098:PFS131098 PPM131098:PPO131098 PZI131098:PZK131098 QJE131098:QJG131098 QTA131098:QTC131098 RCW131098:RCY131098 RMS131098:RMU131098 RWO131098:RWQ131098 SGK131098:SGM131098 SQG131098:SQI131098 TAC131098:TAE131098 TJY131098:TKA131098 TTU131098:TTW131098 UDQ131098:UDS131098 UNM131098:UNO131098 UXI131098:UXK131098 VHE131098:VHG131098 VRA131098:VRC131098 WAW131098:WAY131098 WKS131098:WKU131098 WUO131098:WUQ131098 D196634:F196634 IC196634:IE196634 RY196634:SA196634 ABU196634:ABW196634 ALQ196634:ALS196634 AVM196634:AVO196634 BFI196634:BFK196634 BPE196634:BPG196634 BZA196634:BZC196634 CIW196634:CIY196634 CSS196634:CSU196634 DCO196634:DCQ196634 DMK196634:DMM196634 DWG196634:DWI196634 EGC196634:EGE196634 EPY196634:EQA196634 EZU196634:EZW196634 FJQ196634:FJS196634 FTM196634:FTO196634 GDI196634:GDK196634 GNE196634:GNG196634 GXA196634:GXC196634 HGW196634:HGY196634 HQS196634:HQU196634 IAO196634:IAQ196634 IKK196634:IKM196634 IUG196634:IUI196634 JEC196634:JEE196634 JNY196634:JOA196634 JXU196634:JXW196634 KHQ196634:KHS196634 KRM196634:KRO196634 LBI196634:LBK196634 LLE196634:LLG196634 LVA196634:LVC196634 MEW196634:MEY196634 MOS196634:MOU196634 MYO196634:MYQ196634 NIK196634:NIM196634 NSG196634:NSI196634 OCC196634:OCE196634 OLY196634:OMA196634 OVU196634:OVW196634 PFQ196634:PFS196634 PPM196634:PPO196634 PZI196634:PZK196634 QJE196634:QJG196634 QTA196634:QTC196634 RCW196634:RCY196634 RMS196634:RMU196634 RWO196634:RWQ196634 SGK196634:SGM196634 SQG196634:SQI196634 TAC196634:TAE196634 TJY196634:TKA196634 TTU196634:TTW196634 UDQ196634:UDS196634 UNM196634:UNO196634 UXI196634:UXK196634 VHE196634:VHG196634 VRA196634:VRC196634 WAW196634:WAY196634 WKS196634:WKU196634 WUO196634:WUQ196634 D262170:F262170 IC262170:IE262170 RY262170:SA262170 ABU262170:ABW262170 ALQ262170:ALS262170 AVM262170:AVO262170 BFI262170:BFK262170 BPE262170:BPG262170 BZA262170:BZC262170 CIW262170:CIY262170 CSS262170:CSU262170 DCO262170:DCQ262170 DMK262170:DMM262170 DWG262170:DWI262170 EGC262170:EGE262170 EPY262170:EQA262170 EZU262170:EZW262170 FJQ262170:FJS262170 FTM262170:FTO262170 GDI262170:GDK262170 GNE262170:GNG262170 GXA262170:GXC262170 HGW262170:HGY262170 HQS262170:HQU262170 IAO262170:IAQ262170 IKK262170:IKM262170 IUG262170:IUI262170 JEC262170:JEE262170 JNY262170:JOA262170 JXU262170:JXW262170 KHQ262170:KHS262170 KRM262170:KRO262170 LBI262170:LBK262170 LLE262170:LLG262170 LVA262170:LVC262170 MEW262170:MEY262170 MOS262170:MOU262170 MYO262170:MYQ262170 NIK262170:NIM262170 NSG262170:NSI262170 OCC262170:OCE262170 OLY262170:OMA262170 OVU262170:OVW262170 PFQ262170:PFS262170 PPM262170:PPO262170 PZI262170:PZK262170 QJE262170:QJG262170 QTA262170:QTC262170 RCW262170:RCY262170 RMS262170:RMU262170 RWO262170:RWQ262170 SGK262170:SGM262170 SQG262170:SQI262170 TAC262170:TAE262170 TJY262170:TKA262170 TTU262170:TTW262170 UDQ262170:UDS262170 UNM262170:UNO262170 UXI262170:UXK262170 VHE262170:VHG262170 VRA262170:VRC262170 WAW262170:WAY262170 WKS262170:WKU262170 WUO262170:WUQ262170 D327706:F327706 IC327706:IE327706 RY327706:SA327706 ABU327706:ABW327706 ALQ327706:ALS327706 AVM327706:AVO327706 BFI327706:BFK327706 BPE327706:BPG327706 BZA327706:BZC327706 CIW327706:CIY327706 CSS327706:CSU327706 DCO327706:DCQ327706 DMK327706:DMM327706 DWG327706:DWI327706 EGC327706:EGE327706 EPY327706:EQA327706 EZU327706:EZW327706 FJQ327706:FJS327706 FTM327706:FTO327706 GDI327706:GDK327706 GNE327706:GNG327706 GXA327706:GXC327706 HGW327706:HGY327706 HQS327706:HQU327706 IAO327706:IAQ327706 IKK327706:IKM327706 IUG327706:IUI327706 JEC327706:JEE327706 JNY327706:JOA327706 JXU327706:JXW327706 KHQ327706:KHS327706 KRM327706:KRO327706 LBI327706:LBK327706 LLE327706:LLG327706 LVA327706:LVC327706 MEW327706:MEY327706 MOS327706:MOU327706 MYO327706:MYQ327706 NIK327706:NIM327706 NSG327706:NSI327706 OCC327706:OCE327706 OLY327706:OMA327706 OVU327706:OVW327706 PFQ327706:PFS327706 PPM327706:PPO327706 PZI327706:PZK327706 QJE327706:QJG327706 QTA327706:QTC327706 RCW327706:RCY327706 RMS327706:RMU327706 RWO327706:RWQ327706 SGK327706:SGM327706 SQG327706:SQI327706 TAC327706:TAE327706 TJY327706:TKA327706 TTU327706:TTW327706 UDQ327706:UDS327706 UNM327706:UNO327706 UXI327706:UXK327706 VHE327706:VHG327706 VRA327706:VRC327706 WAW327706:WAY327706 WKS327706:WKU327706 WUO327706:WUQ327706 D393242:F393242 IC393242:IE393242 RY393242:SA393242 ABU393242:ABW393242 ALQ393242:ALS393242 AVM393242:AVO393242 BFI393242:BFK393242 BPE393242:BPG393242 BZA393242:BZC393242 CIW393242:CIY393242 CSS393242:CSU393242 DCO393242:DCQ393242 DMK393242:DMM393242 DWG393242:DWI393242 EGC393242:EGE393242 EPY393242:EQA393242 EZU393242:EZW393242 FJQ393242:FJS393242 FTM393242:FTO393242 GDI393242:GDK393242 GNE393242:GNG393242 GXA393242:GXC393242 HGW393242:HGY393242 HQS393242:HQU393242 IAO393242:IAQ393242 IKK393242:IKM393242 IUG393242:IUI393242 JEC393242:JEE393242 JNY393242:JOA393242 JXU393242:JXW393242 KHQ393242:KHS393242 KRM393242:KRO393242 LBI393242:LBK393242 LLE393242:LLG393242 LVA393242:LVC393242 MEW393242:MEY393242 MOS393242:MOU393242 MYO393242:MYQ393242 NIK393242:NIM393242 NSG393242:NSI393242 OCC393242:OCE393242 OLY393242:OMA393242 OVU393242:OVW393242 PFQ393242:PFS393242 PPM393242:PPO393242 PZI393242:PZK393242 QJE393242:QJG393242 QTA393242:QTC393242 RCW393242:RCY393242 RMS393242:RMU393242 RWO393242:RWQ393242 SGK393242:SGM393242 SQG393242:SQI393242 TAC393242:TAE393242 TJY393242:TKA393242 TTU393242:TTW393242 UDQ393242:UDS393242 UNM393242:UNO393242 UXI393242:UXK393242 VHE393242:VHG393242 VRA393242:VRC393242 WAW393242:WAY393242 WKS393242:WKU393242 WUO393242:WUQ393242 D458778:F458778 IC458778:IE458778 RY458778:SA458778 ABU458778:ABW458778 ALQ458778:ALS458778 AVM458778:AVO458778 BFI458778:BFK458778 BPE458778:BPG458778 BZA458778:BZC458778 CIW458778:CIY458778 CSS458778:CSU458778 DCO458778:DCQ458778 DMK458778:DMM458778 DWG458778:DWI458778 EGC458778:EGE458778 EPY458778:EQA458778 EZU458778:EZW458778 FJQ458778:FJS458778 FTM458778:FTO458778 GDI458778:GDK458778 GNE458778:GNG458778 GXA458778:GXC458778 HGW458778:HGY458778 HQS458778:HQU458778 IAO458778:IAQ458778 IKK458778:IKM458778 IUG458778:IUI458778 JEC458778:JEE458778 JNY458778:JOA458778 JXU458778:JXW458778 KHQ458778:KHS458778 KRM458778:KRO458778 LBI458778:LBK458778 LLE458778:LLG458778 LVA458778:LVC458778 MEW458778:MEY458778 MOS458778:MOU458778 MYO458778:MYQ458778 NIK458778:NIM458778 NSG458778:NSI458778 OCC458778:OCE458778 OLY458778:OMA458778 OVU458778:OVW458778 PFQ458778:PFS458778 PPM458778:PPO458778 PZI458778:PZK458778 QJE458778:QJG458778 QTA458778:QTC458778 RCW458778:RCY458778 RMS458778:RMU458778 RWO458778:RWQ458778 SGK458778:SGM458778 SQG458778:SQI458778 TAC458778:TAE458778 TJY458778:TKA458778 TTU458778:TTW458778 UDQ458778:UDS458778 UNM458778:UNO458778 UXI458778:UXK458778 VHE458778:VHG458778 VRA458778:VRC458778 WAW458778:WAY458778 WKS458778:WKU458778 WUO458778:WUQ458778 D524314:F524314 IC524314:IE524314 RY524314:SA524314 ABU524314:ABW524314 ALQ524314:ALS524314 AVM524314:AVO524314 BFI524314:BFK524314 BPE524314:BPG524314 BZA524314:BZC524314 CIW524314:CIY524314 CSS524314:CSU524314 DCO524314:DCQ524314 DMK524314:DMM524314 DWG524314:DWI524314 EGC524314:EGE524314 EPY524314:EQA524314 EZU524314:EZW524314 FJQ524314:FJS524314 FTM524314:FTO524314 GDI524314:GDK524314 GNE524314:GNG524314 GXA524314:GXC524314 HGW524314:HGY524314 HQS524314:HQU524314 IAO524314:IAQ524314 IKK524314:IKM524314 IUG524314:IUI524314 JEC524314:JEE524314 JNY524314:JOA524314 JXU524314:JXW524314 KHQ524314:KHS524314 KRM524314:KRO524314 LBI524314:LBK524314 LLE524314:LLG524314 LVA524314:LVC524314 MEW524314:MEY524314 MOS524314:MOU524314 MYO524314:MYQ524314 NIK524314:NIM524314 NSG524314:NSI524314 OCC524314:OCE524314 OLY524314:OMA524314 OVU524314:OVW524314 PFQ524314:PFS524314 PPM524314:PPO524314 PZI524314:PZK524314 QJE524314:QJG524314 QTA524314:QTC524314 RCW524314:RCY524314 RMS524314:RMU524314 RWO524314:RWQ524314 SGK524314:SGM524314 SQG524314:SQI524314 TAC524314:TAE524314 TJY524314:TKA524314 TTU524314:TTW524314 UDQ524314:UDS524314 UNM524314:UNO524314 UXI524314:UXK524314 VHE524314:VHG524314 VRA524314:VRC524314 WAW524314:WAY524314 WKS524314:WKU524314 WUO524314:WUQ524314 D589850:F589850 IC589850:IE589850 RY589850:SA589850 ABU589850:ABW589850 ALQ589850:ALS589850 AVM589850:AVO589850 BFI589850:BFK589850 BPE589850:BPG589850 BZA589850:BZC589850 CIW589850:CIY589850 CSS589850:CSU589850 DCO589850:DCQ589850 DMK589850:DMM589850 DWG589850:DWI589850 EGC589850:EGE589850 EPY589850:EQA589850 EZU589850:EZW589850 FJQ589850:FJS589850 FTM589850:FTO589850 GDI589850:GDK589850 GNE589850:GNG589850 GXA589850:GXC589850 HGW589850:HGY589850 HQS589850:HQU589850 IAO589850:IAQ589850 IKK589850:IKM589850 IUG589850:IUI589850 JEC589850:JEE589850 JNY589850:JOA589850 JXU589850:JXW589850 KHQ589850:KHS589850 KRM589850:KRO589850 LBI589850:LBK589850 LLE589850:LLG589850 LVA589850:LVC589850 MEW589850:MEY589850 MOS589850:MOU589850 MYO589850:MYQ589850 NIK589850:NIM589850 NSG589850:NSI589850 OCC589850:OCE589850 OLY589850:OMA589850 OVU589850:OVW589850 PFQ589850:PFS589850 PPM589850:PPO589850 PZI589850:PZK589850 QJE589850:QJG589850 QTA589850:QTC589850 RCW589850:RCY589850 RMS589850:RMU589850 RWO589850:RWQ589850 SGK589850:SGM589850 SQG589850:SQI589850 TAC589850:TAE589850 TJY589850:TKA589850 TTU589850:TTW589850 UDQ589850:UDS589850 UNM589850:UNO589850 UXI589850:UXK589850 VHE589850:VHG589850 VRA589850:VRC589850 WAW589850:WAY589850 WKS589850:WKU589850 WUO589850:WUQ589850 D655386:F655386 IC655386:IE655386 RY655386:SA655386 ABU655386:ABW655386 ALQ655386:ALS655386 AVM655386:AVO655386 BFI655386:BFK655386 BPE655386:BPG655386 BZA655386:BZC655386 CIW655386:CIY655386 CSS655386:CSU655386 DCO655386:DCQ655386 DMK655386:DMM655386 DWG655386:DWI655386 EGC655386:EGE655386 EPY655386:EQA655386 EZU655386:EZW655386 FJQ655386:FJS655386 FTM655386:FTO655386 GDI655386:GDK655386 GNE655386:GNG655386 GXA655386:GXC655386 HGW655386:HGY655386 HQS655386:HQU655386 IAO655386:IAQ655386 IKK655386:IKM655386 IUG655386:IUI655386 JEC655386:JEE655386 JNY655386:JOA655386 JXU655386:JXW655386 KHQ655386:KHS655386 KRM655386:KRO655386 LBI655386:LBK655386 LLE655386:LLG655386 LVA655386:LVC655386 MEW655386:MEY655386 MOS655386:MOU655386 MYO655386:MYQ655386 NIK655386:NIM655386 NSG655386:NSI655386 OCC655386:OCE655386 OLY655386:OMA655386 OVU655386:OVW655386 PFQ655386:PFS655386 PPM655386:PPO655386 PZI655386:PZK655386 QJE655386:QJG655386 QTA655386:QTC655386 RCW655386:RCY655386 RMS655386:RMU655386 RWO655386:RWQ655386 SGK655386:SGM655386 SQG655386:SQI655386 TAC655386:TAE655386 TJY655386:TKA655386 TTU655386:TTW655386 UDQ655386:UDS655386 UNM655386:UNO655386 UXI655386:UXK655386 VHE655386:VHG655386 VRA655386:VRC655386 WAW655386:WAY655386 WKS655386:WKU655386 WUO655386:WUQ655386 D720922:F720922 IC720922:IE720922 RY720922:SA720922 ABU720922:ABW720922 ALQ720922:ALS720922 AVM720922:AVO720922 BFI720922:BFK720922 BPE720922:BPG720922 BZA720922:BZC720922 CIW720922:CIY720922 CSS720922:CSU720922 DCO720922:DCQ720922 DMK720922:DMM720922 DWG720922:DWI720922 EGC720922:EGE720922 EPY720922:EQA720922 EZU720922:EZW720922 FJQ720922:FJS720922 FTM720922:FTO720922 GDI720922:GDK720922 GNE720922:GNG720922 GXA720922:GXC720922 HGW720922:HGY720922 HQS720922:HQU720922 IAO720922:IAQ720922 IKK720922:IKM720922 IUG720922:IUI720922 JEC720922:JEE720922 JNY720922:JOA720922 JXU720922:JXW720922 KHQ720922:KHS720922 KRM720922:KRO720922 LBI720922:LBK720922 LLE720922:LLG720922 LVA720922:LVC720922 MEW720922:MEY720922 MOS720922:MOU720922 MYO720922:MYQ720922 NIK720922:NIM720922 NSG720922:NSI720922 OCC720922:OCE720922 OLY720922:OMA720922 OVU720922:OVW720922 PFQ720922:PFS720922 PPM720922:PPO720922 PZI720922:PZK720922 QJE720922:QJG720922 QTA720922:QTC720922 RCW720922:RCY720922 RMS720922:RMU720922 RWO720922:RWQ720922 SGK720922:SGM720922 SQG720922:SQI720922 TAC720922:TAE720922 TJY720922:TKA720922 TTU720922:TTW720922 UDQ720922:UDS720922 UNM720922:UNO720922 UXI720922:UXK720922 VHE720922:VHG720922 VRA720922:VRC720922 WAW720922:WAY720922 WKS720922:WKU720922 WUO720922:WUQ720922 D786458:F786458 IC786458:IE786458 RY786458:SA786458 ABU786458:ABW786458 ALQ786458:ALS786458 AVM786458:AVO786458 BFI786458:BFK786458 BPE786458:BPG786458 BZA786458:BZC786458 CIW786458:CIY786458 CSS786458:CSU786458 DCO786458:DCQ786458 DMK786458:DMM786458 DWG786458:DWI786458 EGC786458:EGE786458 EPY786458:EQA786458 EZU786458:EZW786458 FJQ786458:FJS786458 FTM786458:FTO786458 GDI786458:GDK786458 GNE786458:GNG786458 GXA786458:GXC786458 HGW786458:HGY786458 HQS786458:HQU786458 IAO786458:IAQ786458 IKK786458:IKM786458 IUG786458:IUI786458 JEC786458:JEE786458 JNY786458:JOA786458 JXU786458:JXW786458 KHQ786458:KHS786458 KRM786458:KRO786458 LBI786458:LBK786458 LLE786458:LLG786458 LVA786458:LVC786458 MEW786458:MEY786458 MOS786458:MOU786458 MYO786458:MYQ786458 NIK786458:NIM786458 NSG786458:NSI786458 OCC786458:OCE786458 OLY786458:OMA786458 OVU786458:OVW786458 PFQ786458:PFS786458 PPM786458:PPO786458 PZI786458:PZK786458 QJE786458:QJG786458 QTA786458:QTC786458 RCW786458:RCY786458 RMS786458:RMU786458 RWO786458:RWQ786458 SGK786458:SGM786458 SQG786458:SQI786458 TAC786458:TAE786458 TJY786458:TKA786458 TTU786458:TTW786458 UDQ786458:UDS786458 UNM786458:UNO786458 UXI786458:UXK786458 VHE786458:VHG786458 VRA786458:VRC786458 WAW786458:WAY786458 WKS786458:WKU786458 WUO786458:WUQ786458 D851994:F851994 IC851994:IE851994 RY851994:SA851994 ABU851994:ABW851994 ALQ851994:ALS851994 AVM851994:AVO851994 BFI851994:BFK851994 BPE851994:BPG851994 BZA851994:BZC851994 CIW851994:CIY851994 CSS851994:CSU851994 DCO851994:DCQ851994 DMK851994:DMM851994 DWG851994:DWI851994 EGC851994:EGE851994 EPY851994:EQA851994 EZU851994:EZW851994 FJQ851994:FJS851994 FTM851994:FTO851994 GDI851994:GDK851994 GNE851994:GNG851994 GXA851994:GXC851994 HGW851994:HGY851994 HQS851994:HQU851994 IAO851994:IAQ851994 IKK851994:IKM851994 IUG851994:IUI851994 JEC851994:JEE851994 JNY851994:JOA851994 JXU851994:JXW851994 KHQ851994:KHS851994 KRM851994:KRO851994 LBI851994:LBK851994 LLE851994:LLG851994 LVA851994:LVC851994 MEW851994:MEY851994 MOS851994:MOU851994 MYO851994:MYQ851994 NIK851994:NIM851994 NSG851994:NSI851994 OCC851994:OCE851994 OLY851994:OMA851994 OVU851994:OVW851994 PFQ851994:PFS851994 PPM851994:PPO851994 PZI851994:PZK851994 QJE851994:QJG851994 QTA851994:QTC851994 RCW851994:RCY851994 RMS851994:RMU851994 RWO851994:RWQ851994 SGK851994:SGM851994 SQG851994:SQI851994 TAC851994:TAE851994 TJY851994:TKA851994 TTU851994:TTW851994 UDQ851994:UDS851994 UNM851994:UNO851994 UXI851994:UXK851994 VHE851994:VHG851994 VRA851994:VRC851994 WAW851994:WAY851994 WKS851994:WKU851994 WUO851994:WUQ851994 D917530:F917530 IC917530:IE917530 RY917530:SA917530 ABU917530:ABW917530 ALQ917530:ALS917530 AVM917530:AVO917530 BFI917530:BFK917530 BPE917530:BPG917530 BZA917530:BZC917530 CIW917530:CIY917530 CSS917530:CSU917530 DCO917530:DCQ917530 DMK917530:DMM917530 DWG917530:DWI917530 EGC917530:EGE917530 EPY917530:EQA917530 EZU917530:EZW917530 FJQ917530:FJS917530 FTM917530:FTO917530 GDI917530:GDK917530 GNE917530:GNG917530 GXA917530:GXC917530 HGW917530:HGY917530 HQS917530:HQU917530 IAO917530:IAQ917530 IKK917530:IKM917530 IUG917530:IUI917530 JEC917530:JEE917530 JNY917530:JOA917530 JXU917530:JXW917530 KHQ917530:KHS917530 KRM917530:KRO917530 LBI917530:LBK917530 LLE917530:LLG917530 LVA917530:LVC917530 MEW917530:MEY917530 MOS917530:MOU917530 MYO917530:MYQ917530 NIK917530:NIM917530 NSG917530:NSI917530 OCC917530:OCE917530 OLY917530:OMA917530 OVU917530:OVW917530 PFQ917530:PFS917530 PPM917530:PPO917530 PZI917530:PZK917530 QJE917530:QJG917530 QTA917530:QTC917530 RCW917530:RCY917530 RMS917530:RMU917530 RWO917530:RWQ917530 SGK917530:SGM917530 SQG917530:SQI917530 TAC917530:TAE917530 TJY917530:TKA917530 TTU917530:TTW917530 UDQ917530:UDS917530 UNM917530:UNO917530 UXI917530:UXK917530 VHE917530:VHG917530 VRA917530:VRC917530 WAW917530:WAY917530 WKS917530:WKU917530 WUO917530:WUQ917530 D983066:F983066 IC983066:IE983066 RY983066:SA983066 ABU983066:ABW983066 ALQ983066:ALS983066 AVM983066:AVO983066 BFI983066:BFK983066 BPE983066:BPG983066 BZA983066:BZC983066 CIW983066:CIY983066 CSS983066:CSU983066 DCO983066:DCQ983066 DMK983066:DMM983066 DWG983066:DWI983066 EGC983066:EGE983066 EPY983066:EQA983066 EZU983066:EZW983066 FJQ983066:FJS983066 FTM983066:FTO983066 GDI983066:GDK983066 GNE983066:GNG983066 GXA983066:GXC983066 HGW983066:HGY983066 HQS983066:HQU983066 IAO983066:IAQ983066 IKK983066:IKM983066 IUG983066:IUI983066 JEC983066:JEE983066 JNY983066:JOA983066 JXU983066:JXW983066 KHQ983066:KHS983066 KRM983066:KRO983066 LBI983066:LBK983066 LLE983066:LLG983066 LVA983066:LVC983066 MEW983066:MEY983066 MOS983066:MOU983066 MYO983066:MYQ983066 NIK983066:NIM983066 NSG983066:NSI983066 OCC983066:OCE983066 OLY983066:OMA983066 OVU983066:OVW983066 PFQ983066:PFS983066 PPM983066:PPO983066 PZI983066:PZK983066 QJE983066:QJG983066 QTA983066:QTC983066 RCW983066:RCY983066 RMS983066:RMU983066 RWO983066:RWQ983066 SGK983066:SGM983066 SQG983066:SQI983066 TAC983066:TAE983066 TJY983066:TKA983066 TTU983066:TTW983066 UDQ983066:UDS983066 UNM983066:UNO983066 UXI983066:UXK983066 VHE983066:VHG983066 VRA983066:VRC983066 WAW983066:WAY983066 WKS983066:WKU983066 WUO983066:WUQ983066 WUO19:WUQ19 WKS19:WKU19 WAW19:WAY19 VRA19:VRC19 VHE19:VHG19 UXI19:UXK19 UNM19:UNO19 UDQ19:UDS19 TTU19:TTW19 TJY19:TKA19 TAC19:TAE19 SQG19:SQI19 SGK19:SGM19 RWO19:RWQ19 RMS19:RMU19 RCW19:RCY19 QTA19:QTC19 QJE19:QJG19 PZI19:PZK19 PPM19:PPO19 PFQ19:PFS19 OVU19:OVW19 OLY19:OMA19 OCC19:OCE19 NSG19:NSI19 NIK19:NIM19 MYO19:MYQ19 MOS19:MOU19 MEW19:MEY19 LVA19:LVC19 LLE19:LLG19 LBI19:LBK19 KRM19:KRO19 KHQ19:KHS19 JXU19:JXW19 JNY19:JOA19 JEC19:JEE19 IUG19:IUI19 IKK19:IKM19 IAO19:IAQ19 HQS19:HQU19 HGW19:HGY19 GXA19:GXC19 GNE19:GNG19 GDI19:GDK19 FTM19:FTO19 FJQ19:FJS19 EZU19:EZW19 EPY19:EQA19 EGC19:EGE19 DWG19:DWI19 DMK19:DMM19 DCO19:DCQ19 CSS19:CSU19 CIW19:CIY19 BZA19:BZC19 BPE19:BPG19 BFI19:BFK19 AVM19:AVO19 ALQ19:ALS19 ABU19:ABW19 RY19:SA19 IC19:IE19 D19:F19" xr:uid="{96EDEC9D-B9B4-4838-91A7-36DA7212E1B0}">
      <formula1>40543</formula1>
    </dataValidation>
  </dataValidations>
  <pageMargins left="0.70866141732283472" right="0.70866141732283472" top="0.74803149606299213" bottom="0.74803149606299213" header="0.31496062992125984" footer="0.31496062992125984"/>
  <pageSetup paperSize="9" scale="30" fitToHeight="0" orientation="landscape" r:id="rId1"/>
  <rowBreaks count="1" manualBreakCount="1">
    <brk id="69" min="1" max="39" man="1"/>
  </rowBreaks>
  <ignoredErrors>
    <ignoredError sqref="F25:F28 F53:F60"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0" tint="-0.34998626667073579"/>
    <pageSetUpPr fitToPage="1"/>
  </sheetPr>
  <dimension ref="A1:F26"/>
  <sheetViews>
    <sheetView showGridLines="0" zoomScale="120" zoomScaleNormal="120" zoomScaleSheetLayoutView="100" workbookViewId="0">
      <selection activeCell="D16" sqref="D11:D16"/>
    </sheetView>
  </sheetViews>
  <sheetFormatPr defaultColWidth="9.140625" defaultRowHeight="15" x14ac:dyDescent="0.25"/>
  <cols>
    <col min="1" max="1" width="1.5703125" customWidth="1"/>
    <col min="2" max="2" width="82.42578125" style="31" customWidth="1"/>
    <col min="3" max="3" width="17.85546875" customWidth="1"/>
    <col min="4" max="4" width="15.5703125" customWidth="1"/>
    <col min="5" max="5" width="21.85546875" customWidth="1"/>
    <col min="6" max="6" width="4.140625" customWidth="1"/>
    <col min="7" max="8" width="4.7109375" customWidth="1"/>
  </cols>
  <sheetData>
    <row r="1" spans="1:6" ht="6.75" customHeight="1" x14ac:dyDescent="0.25"/>
    <row r="2" spans="1:6" ht="18.75" x14ac:dyDescent="0.25">
      <c r="A2" s="13"/>
      <c r="B2" s="449" t="s">
        <v>437</v>
      </c>
      <c r="C2" s="450"/>
      <c r="D2" s="450"/>
      <c r="E2" s="450"/>
      <c r="F2" s="13"/>
    </row>
    <row r="3" spans="1:6" ht="15.75" thickBot="1" x14ac:dyDescent="0.3">
      <c r="A3" s="13"/>
      <c r="B3" s="451" t="s">
        <v>296</v>
      </c>
      <c r="C3" s="452"/>
      <c r="D3" s="452"/>
      <c r="E3" s="453"/>
      <c r="F3" s="13"/>
    </row>
    <row r="4" spans="1:6" ht="15.75" thickBot="1" x14ac:dyDescent="0.3">
      <c r="A4" s="13"/>
      <c r="B4" s="454" t="s">
        <v>169</v>
      </c>
      <c r="C4" s="455"/>
      <c r="D4" s="455"/>
      <c r="E4" s="456"/>
      <c r="F4" s="13"/>
    </row>
    <row r="5" spans="1:6" ht="15.75" thickBot="1" x14ac:dyDescent="0.3">
      <c r="A5" s="13"/>
      <c r="B5" s="457" t="s">
        <v>302</v>
      </c>
      <c r="C5" s="458"/>
      <c r="D5" s="458"/>
      <c r="E5" s="459"/>
      <c r="F5" s="13"/>
    </row>
    <row r="6" spans="1:6" ht="17.25" customHeight="1" thickBot="1" x14ac:dyDescent="0.3">
      <c r="A6" s="14"/>
      <c r="B6" s="447" t="s">
        <v>219</v>
      </c>
      <c r="C6" s="448"/>
      <c r="D6" s="448"/>
      <c r="E6" s="247">
        <f>RESUMO!G10</f>
        <v>16</v>
      </c>
      <c r="F6" s="14"/>
    </row>
    <row r="7" spans="1:6" ht="19.5" customHeight="1" thickBot="1" x14ac:dyDescent="0.3">
      <c r="A7" s="14"/>
      <c r="B7" s="447" t="s">
        <v>221</v>
      </c>
      <c r="C7" s="448"/>
      <c r="D7" s="448"/>
      <c r="E7" s="248">
        <f>+SUM(E11:E16,E18:E23,E25)*E6</f>
        <v>0</v>
      </c>
      <c r="F7" s="14"/>
    </row>
    <row r="8" spans="1:6" ht="19.5" customHeight="1" thickBot="1" x14ac:dyDescent="0.3">
      <c r="A8" s="14"/>
      <c r="B8" s="447" t="s">
        <v>233</v>
      </c>
      <c r="C8" s="448"/>
      <c r="D8" s="448"/>
      <c r="E8" s="249">
        <f>+E7/12</f>
        <v>0</v>
      </c>
      <c r="F8" s="14"/>
    </row>
    <row r="9" spans="1:6" ht="17.25" customHeight="1" thickBot="1" x14ac:dyDescent="0.3">
      <c r="A9" s="14"/>
      <c r="B9" s="447" t="s">
        <v>234</v>
      </c>
      <c r="C9" s="448"/>
      <c r="D9" s="448"/>
      <c r="E9" s="249">
        <f>+E8/E6</f>
        <v>0</v>
      </c>
      <c r="F9" s="14"/>
    </row>
    <row r="10" spans="1:6" ht="30.75" customHeight="1" thickBot="1" x14ac:dyDescent="0.3">
      <c r="A10" s="14"/>
      <c r="B10" s="261" t="s">
        <v>238</v>
      </c>
      <c r="C10" s="261" t="s">
        <v>218</v>
      </c>
      <c r="D10" s="261" t="s">
        <v>119</v>
      </c>
      <c r="E10" s="261" t="s">
        <v>500</v>
      </c>
      <c r="F10" s="14"/>
    </row>
    <row r="11" spans="1:6" ht="15.75" thickBot="1" x14ac:dyDescent="0.3">
      <c r="A11" s="14"/>
      <c r="B11" s="69" t="s">
        <v>468</v>
      </c>
      <c r="C11" s="291">
        <v>6</v>
      </c>
      <c r="D11" s="305"/>
      <c r="E11" s="246">
        <f t="shared" ref="E11:E16" si="0">D11*C11</f>
        <v>0</v>
      </c>
      <c r="F11" s="14"/>
    </row>
    <row r="12" spans="1:6" ht="23.25" thickBot="1" x14ac:dyDescent="0.3">
      <c r="A12" s="14"/>
      <c r="B12" s="69" t="s">
        <v>469</v>
      </c>
      <c r="C12" s="291">
        <v>3</v>
      </c>
      <c r="D12" s="305"/>
      <c r="E12" s="246">
        <f t="shared" si="0"/>
        <v>0</v>
      </c>
      <c r="F12" s="14"/>
    </row>
    <row r="13" spans="1:6" ht="23.25" thickBot="1" x14ac:dyDescent="0.3">
      <c r="A13" s="14"/>
      <c r="B13" s="69" t="s">
        <v>470</v>
      </c>
      <c r="C13" s="291">
        <v>1</v>
      </c>
      <c r="D13" s="305"/>
      <c r="E13" s="246">
        <f t="shared" si="0"/>
        <v>0</v>
      </c>
      <c r="F13" s="14"/>
    </row>
    <row r="14" spans="1:6" ht="15.75" thickBot="1" x14ac:dyDescent="0.3">
      <c r="A14" s="14"/>
      <c r="B14" s="69" t="s">
        <v>471</v>
      </c>
      <c r="C14" s="291">
        <v>1</v>
      </c>
      <c r="D14" s="305"/>
      <c r="E14" s="246">
        <f t="shared" si="0"/>
        <v>0</v>
      </c>
      <c r="F14" s="14"/>
    </row>
    <row r="15" spans="1:6" ht="15.75" thickBot="1" x14ac:dyDescent="0.3">
      <c r="A15" s="14"/>
      <c r="B15" s="69" t="s">
        <v>472</v>
      </c>
      <c r="C15" s="291">
        <v>3</v>
      </c>
      <c r="D15" s="305"/>
      <c r="E15" s="246">
        <f t="shared" si="0"/>
        <v>0</v>
      </c>
      <c r="F15" s="14"/>
    </row>
    <row r="16" spans="1:6" ht="34.5" thickBot="1" x14ac:dyDescent="0.3">
      <c r="A16" s="14"/>
      <c r="B16" s="69" t="s">
        <v>473</v>
      </c>
      <c r="C16" s="291">
        <v>1</v>
      </c>
      <c r="D16" s="305"/>
      <c r="E16" s="246">
        <f t="shared" si="0"/>
        <v>0</v>
      </c>
      <c r="F16" s="14"/>
    </row>
    <row r="17" spans="1:6" ht="30.75" customHeight="1" thickBot="1" x14ac:dyDescent="0.3">
      <c r="A17" s="14"/>
      <c r="B17" s="261" t="s">
        <v>239</v>
      </c>
      <c r="C17" s="261" t="s">
        <v>218</v>
      </c>
      <c r="D17" s="261" t="s">
        <v>119</v>
      </c>
      <c r="E17" s="261" t="s">
        <v>500</v>
      </c>
      <c r="F17" s="14"/>
    </row>
    <row r="18" spans="1:6" ht="34.5" thickBot="1" x14ac:dyDescent="0.3">
      <c r="B18" s="69" t="s">
        <v>474</v>
      </c>
      <c r="C18" s="291">
        <v>2</v>
      </c>
      <c r="D18" s="305"/>
      <c r="E18" s="246">
        <f t="shared" ref="E18:E23" si="1">D18*C18</f>
        <v>0</v>
      </c>
    </row>
    <row r="19" spans="1:6" ht="23.25" thickBot="1" x14ac:dyDescent="0.3">
      <c r="B19" s="69" t="s">
        <v>475</v>
      </c>
      <c r="C19" s="291">
        <v>1</v>
      </c>
      <c r="D19" s="305"/>
      <c r="E19" s="246">
        <f t="shared" si="1"/>
        <v>0</v>
      </c>
    </row>
    <row r="20" spans="1:6" ht="45.75" thickBot="1" x14ac:dyDescent="0.3">
      <c r="B20" s="69" t="s">
        <v>476</v>
      </c>
      <c r="C20" s="291">
        <v>1</v>
      </c>
      <c r="D20" s="305"/>
      <c r="E20" s="246">
        <f t="shared" si="1"/>
        <v>0</v>
      </c>
    </row>
    <row r="21" spans="1:6" ht="23.25" thickBot="1" x14ac:dyDescent="0.3">
      <c r="B21" s="69" t="s">
        <v>477</v>
      </c>
      <c r="C21" s="291">
        <v>1</v>
      </c>
      <c r="D21" s="305"/>
      <c r="E21" s="246">
        <f t="shared" si="1"/>
        <v>0</v>
      </c>
    </row>
    <row r="22" spans="1:6" ht="45.75" thickBot="1" x14ac:dyDescent="0.3">
      <c r="B22" s="69" t="s">
        <v>478</v>
      </c>
      <c r="C22" s="291">
        <v>1</v>
      </c>
      <c r="D22" s="305"/>
      <c r="E22" s="246">
        <f t="shared" si="1"/>
        <v>0</v>
      </c>
    </row>
    <row r="23" spans="1:6" ht="15.75" thickBot="1" x14ac:dyDescent="0.3">
      <c r="B23" s="69" t="s">
        <v>479</v>
      </c>
      <c r="C23" s="291">
        <v>1</v>
      </c>
      <c r="D23" s="305"/>
      <c r="E23" s="246">
        <f t="shared" si="1"/>
        <v>0</v>
      </c>
    </row>
    <row r="24" spans="1:6" ht="30.75" thickBot="1" x14ac:dyDescent="0.3">
      <c r="B24" s="261" t="s">
        <v>273</v>
      </c>
      <c r="C24" s="261" t="s">
        <v>218</v>
      </c>
      <c r="D24" s="261" t="s">
        <v>119</v>
      </c>
      <c r="E24" s="261" t="s">
        <v>500</v>
      </c>
    </row>
    <row r="25" spans="1:6" ht="15.75" thickBot="1" x14ac:dyDescent="0.3">
      <c r="B25" s="69" t="s">
        <v>480</v>
      </c>
      <c r="C25" s="291">
        <v>28</v>
      </c>
      <c r="D25" s="306"/>
      <c r="E25" s="246">
        <f>D25*C25</f>
        <v>0</v>
      </c>
    </row>
    <row r="26" spans="1:6" ht="20.25" customHeight="1" thickBot="1" x14ac:dyDescent="0.3">
      <c r="B26" s="270"/>
      <c r="C26" s="271"/>
      <c r="D26" s="271"/>
      <c r="E26" s="271"/>
    </row>
  </sheetData>
  <mergeCells count="8">
    <mergeCell ref="B9:D9"/>
    <mergeCell ref="B8:D8"/>
    <mergeCell ref="B7:D7"/>
    <mergeCell ref="B2:E2"/>
    <mergeCell ref="B3:E3"/>
    <mergeCell ref="B4:E4"/>
    <mergeCell ref="B5:E5"/>
    <mergeCell ref="B6:D6"/>
  </mergeCells>
  <pageMargins left="0.7" right="0.7" top="0.75" bottom="0.75" header="0.3" footer="0.3"/>
  <pageSetup paperSize="9" scale="33" fitToHeight="0" orientation="portrait" r:id="rId1"/>
  <ignoredErrors>
    <ignoredError sqref="E11:E16 E18:E23 E2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8</vt:i4>
      </vt:variant>
    </vt:vector>
  </HeadingPairs>
  <TitlesOfParts>
    <vt:vector size="24" baseType="lpstr">
      <vt:lpstr>Tutorial de Preenchimento</vt:lpstr>
      <vt:lpstr>Encargos_Rescisão_Prof Ausente</vt:lpstr>
      <vt:lpstr>Custos Indiretos Tributos Lucro</vt:lpstr>
      <vt:lpstr>Legenda Postos de Trabalho</vt:lpstr>
      <vt:lpstr>RESUMO</vt:lpstr>
      <vt:lpstr>Supervisor</vt:lpstr>
      <vt:lpstr>Técnico CFT</vt:lpstr>
      <vt:lpstr>Motorista</vt:lpstr>
      <vt:lpstr>EPI's_EPC's_Uniforme</vt:lpstr>
      <vt:lpstr>Insumos</vt:lpstr>
      <vt:lpstr>Ferramentas Individuais</vt:lpstr>
      <vt:lpstr>Ferramentas Uso Geral</vt:lpstr>
      <vt:lpstr>Veículos</vt:lpstr>
      <vt:lpstr>Serviços sob Demanda</vt:lpstr>
      <vt:lpstr>Material</vt:lpstr>
      <vt:lpstr>Proposta Pro-forma</vt:lpstr>
      <vt:lpstr>'EPI''s_EPC''s_Uniforme'!Area_de_impressao</vt:lpstr>
      <vt:lpstr>'Legenda Postos de Trabalho'!Area_de_impressao</vt:lpstr>
      <vt:lpstr>Motorista!Area_de_impressao</vt:lpstr>
      <vt:lpstr>'Proposta Pro-forma'!Area_de_impressao</vt:lpstr>
      <vt:lpstr>RESUMO!Area_de_impressao</vt:lpstr>
      <vt:lpstr>'Serviços sob Demanda'!Area_de_impressao</vt:lpstr>
      <vt:lpstr>Supervisor!Area_de_impressao</vt:lpstr>
      <vt:lpstr>'Técnico CFT'!Area_de_impressao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Moreira</dc:creator>
  <cp:lastModifiedBy>Sonia Maria de Jesus Rocha</cp:lastModifiedBy>
  <cp:lastPrinted>2024-05-21T14:53:40Z</cp:lastPrinted>
  <dcterms:created xsi:type="dcterms:W3CDTF">2021-01-13T17:01:54Z</dcterms:created>
  <dcterms:modified xsi:type="dcterms:W3CDTF">2024-12-09T19:28:33Z</dcterms:modified>
</cp:coreProperties>
</file>